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371" windowWidth="10320" windowHeight="8115" activeTab="0"/>
  </bookViews>
  <sheets>
    <sheet name="ploegen 2013" sheetId="1" r:id="rId1"/>
  </sheets>
  <definedNames>
    <definedName name="_Fill" hidden="1">'ploegen 2013'!$A$169</definedName>
    <definedName name="_Key1" hidden="1">'ploegen 2013'!$F$29</definedName>
    <definedName name="_Key2" hidden="1">'ploegen 2013'!$B$29</definedName>
    <definedName name="_Order1" hidden="1">0</definedName>
    <definedName name="_Order2" hidden="1">255</definedName>
    <definedName name="_Sort" hidden="1">'ploegen 2013'!$B$29:$F$36</definedName>
    <definedName name="_xlnm.Print_Area" localSheetId="0">'ploegen 2013'!$A$1:$F$188</definedName>
    <definedName name="_xlnm.Print_Titles" localSheetId="0">'ploegen 2013'!$1:$2</definedName>
  </definedNames>
  <calcPr fullCalcOnLoad="1"/>
</workbook>
</file>

<file path=xl/sharedStrings.xml><?xml version="1.0" encoding="utf-8"?>
<sst xmlns="http://schemas.openxmlformats.org/spreadsheetml/2006/main" count="213" uniqueCount="67">
  <si>
    <t>telling cd/pupillen</t>
  </si>
  <si>
    <t>Regio's Gooi en Eemland en Utrecht</t>
  </si>
  <si>
    <t xml:space="preserve">  30 meter</t>
  </si>
  <si>
    <t xml:space="preserve"> 50 m horden 76.2 - 4*</t>
  </si>
  <si>
    <t xml:space="preserve">  35 meter</t>
  </si>
  <si>
    <t xml:space="preserve"> 50 m horden 91.4 - 4*</t>
  </si>
  <si>
    <t xml:space="preserve"> Totaal</t>
  </si>
  <si>
    <t xml:space="preserve">  40 meter</t>
  </si>
  <si>
    <t xml:space="preserve"> 50 m horden 84   - 4*</t>
  </si>
  <si>
    <t xml:space="preserve">  50 meter</t>
  </si>
  <si>
    <t xml:space="preserve"> 60 m horden MD</t>
  </si>
  <si>
    <t xml:space="preserve">  60 meter</t>
  </si>
  <si>
    <t xml:space="preserve"> 60 m horden 84   - 5*</t>
  </si>
  <si>
    <t xml:space="preserve">  80 meter</t>
  </si>
  <si>
    <t xml:space="preserve"> 60 m horden 91.4 - 5*</t>
  </si>
  <si>
    <t xml:space="preserve"> 100 meter</t>
  </si>
  <si>
    <t xml:space="preserve"> 80 m horden MC</t>
  </si>
  <si>
    <t xml:space="preserve"> 150 meter</t>
  </si>
  <si>
    <t xml:space="preserve"> 80 m horden JD</t>
  </si>
  <si>
    <t xml:space="preserve"> 600 meter</t>
  </si>
  <si>
    <t>100 m horden JC</t>
  </si>
  <si>
    <t xml:space="preserve"> 800 meter</t>
  </si>
  <si>
    <t>300 m horden 76.2 - 7*</t>
  </si>
  <si>
    <t>1000 meter</t>
  </si>
  <si>
    <t>kogelstoten</t>
  </si>
  <si>
    <t>1500 meter</t>
  </si>
  <si>
    <t>diskuswerpen</t>
  </si>
  <si>
    <t>4* 40 meter</t>
  </si>
  <si>
    <t>speerwerpen</t>
  </si>
  <si>
    <t>4* 60 meter</t>
  </si>
  <si>
    <t>balwerpen</t>
  </si>
  <si>
    <t>4* 80 meter</t>
  </si>
  <si>
    <t>verspringen</t>
  </si>
  <si>
    <t>4*100 meter</t>
  </si>
  <si>
    <t>hoogspringen</t>
  </si>
  <si>
    <t>polshoog</t>
  </si>
  <si>
    <t>Totaal</t>
  </si>
  <si>
    <t>BAV</t>
  </si>
  <si>
    <t>Clytoneus</t>
  </si>
  <si>
    <t>VAV</t>
  </si>
  <si>
    <t>Hellas</t>
  </si>
  <si>
    <t>Zuidwal</t>
  </si>
  <si>
    <t>Nijkerk</t>
  </si>
  <si>
    <t>Tempo</t>
  </si>
  <si>
    <t>Atverni</t>
  </si>
  <si>
    <t>Almere'81</t>
  </si>
  <si>
    <t>Altis</t>
  </si>
  <si>
    <t>Spirit</t>
  </si>
  <si>
    <t>U-Track</t>
  </si>
  <si>
    <t>Phoenix</t>
  </si>
  <si>
    <t>Fit</t>
  </si>
  <si>
    <t>Triathlon</t>
  </si>
  <si>
    <t>GAC</t>
  </si>
  <si>
    <t>Zeewolde</t>
  </si>
  <si>
    <t>Minipupillen kennen geen ploegenklassement</t>
  </si>
  <si>
    <t>Pijnenburg</t>
  </si>
  <si>
    <t>OSM'75</t>
  </si>
  <si>
    <t>Ploegenklassement Pupillencompetitie 2014</t>
  </si>
  <si>
    <t>Jongens Pupillen A 2e jaars 2003</t>
  </si>
  <si>
    <t>Athloi</t>
  </si>
  <si>
    <t>Meisjes Pupillen A 2e jaars 2003</t>
  </si>
  <si>
    <t>Jongens Pupillen A 1e jaars 2004</t>
  </si>
  <si>
    <t>Meisjes Pupillen C 2006</t>
  </si>
  <si>
    <t>Jongens Pupillen C 2006</t>
  </si>
  <si>
    <t>Meisjes Pupillen B 2005</t>
  </si>
  <si>
    <t>Jongens Pupillen B 2005</t>
  </si>
  <si>
    <t>Meisjes Pupillen A 1e jaars 2004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</si>
</sst>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0_)"/>
    <numFmt numFmtId="181" formatCode="#,##0.00_);\(#,##0.00\)"/>
    <numFmt numFmtId="182" formatCode="d/m"/>
  </numFmts>
  <fonts count="42">
    <font>
      <sz val="10"/>
      <name val="Courier"/>
      <family val="0"/>
    </font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179" fontId="7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81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3"/>
  <sheetViews>
    <sheetView tabSelected="1" view="pageBreakPreview" zoomScaleSheetLayoutView="100" zoomScalePageLayoutView="0" workbookViewId="0" topLeftCell="A161">
      <selection activeCell="N177" sqref="A1:IV16384"/>
    </sheetView>
  </sheetViews>
  <sheetFormatPr defaultColWidth="9.625" defaultRowHeight="12.75"/>
  <cols>
    <col min="1" max="1" width="3.625" style="6" customWidth="1"/>
    <col min="2" max="2" width="17.375" style="6" customWidth="1"/>
    <col min="3" max="3" width="5.875" style="11" customWidth="1"/>
    <col min="4" max="4" width="5.875" style="11" bestFit="1" customWidth="1"/>
    <col min="5" max="5" width="5.875" style="11" customWidth="1"/>
    <col min="6" max="6" width="7.875" style="11" bestFit="1" customWidth="1"/>
    <col min="7" max="7" width="17.50390625" style="6" customWidth="1"/>
    <col min="8" max="8" width="6.875" style="6" bestFit="1" customWidth="1"/>
    <col min="9" max="10" width="6.625" style="6" customWidth="1"/>
    <col min="11" max="12" width="8.625" style="6" customWidth="1"/>
    <col min="13" max="14" width="6.625" style="6" customWidth="1"/>
    <col min="15" max="15" width="8.625" style="6" customWidth="1"/>
    <col min="16" max="16" width="6.625" style="6" customWidth="1"/>
    <col min="17" max="17" width="5.625" style="6" customWidth="1"/>
    <col min="18" max="18" width="2.625" style="6" customWidth="1"/>
    <col min="19" max="26" width="9.625" style="6" customWidth="1"/>
    <col min="27" max="27" width="3.625" style="6" customWidth="1"/>
    <col min="28" max="28" width="12.625" style="6" customWidth="1"/>
    <col min="29" max="29" width="17.625" style="6" customWidth="1"/>
    <col min="30" max="30" width="11.625" style="6" customWidth="1"/>
    <col min="31" max="32" width="8.625" style="6" customWidth="1"/>
    <col min="33" max="16384" width="9.625" style="6" customWidth="1"/>
  </cols>
  <sheetData>
    <row r="1" spans="1:53" ht="15.75">
      <c r="A1" s="1" t="s">
        <v>57</v>
      </c>
      <c r="B1" s="2"/>
      <c r="C1" s="2"/>
      <c r="D1" s="3"/>
      <c r="E1" s="3"/>
      <c r="F1" s="4"/>
      <c r="G1" s="5"/>
      <c r="BA1" s="7" t="s">
        <v>0</v>
      </c>
    </row>
    <row r="2" spans="2:6" ht="12.75">
      <c r="B2" s="8" t="s">
        <v>1</v>
      </c>
      <c r="C2" s="9"/>
      <c r="D2" s="9"/>
      <c r="E2" s="10"/>
      <c r="F2" s="10"/>
    </row>
    <row r="3" spans="53:59" ht="12.75">
      <c r="BA3" s="12">
        <v>5.1</v>
      </c>
      <c r="BB3" s="13">
        <f>IF(BA3&gt;0,TRUNC(7807/BA3-968.5),0)</f>
        <v>562</v>
      </c>
      <c r="BC3" s="7" t="s">
        <v>2</v>
      </c>
      <c r="BE3" s="12">
        <v>7.1</v>
      </c>
      <c r="BF3" s="13">
        <f>IF(BE3&gt;0,TRUNC(11379.6/BE3-758.5),0)</f>
        <v>844</v>
      </c>
      <c r="BG3" s="7" t="s">
        <v>3</v>
      </c>
    </row>
    <row r="4" spans="1:33" ht="12.75">
      <c r="A4" s="8" t="s">
        <v>58</v>
      </c>
      <c r="B4" s="14"/>
      <c r="C4" s="10"/>
      <c r="D4" s="15"/>
      <c r="AB4" s="16"/>
      <c r="AC4" s="16"/>
      <c r="AD4" s="16"/>
      <c r="AE4" s="17"/>
      <c r="AF4" s="17"/>
      <c r="AG4" s="12"/>
    </row>
    <row r="5" spans="3:33" ht="12.75">
      <c r="C5" s="18">
        <v>41741</v>
      </c>
      <c r="D5" s="18">
        <v>41776</v>
      </c>
      <c r="E5" s="18">
        <v>41804</v>
      </c>
      <c r="F5" s="19" t="s">
        <v>6</v>
      </c>
      <c r="AB5" s="16"/>
      <c r="AC5" s="16"/>
      <c r="AD5" s="16"/>
      <c r="AE5" s="17"/>
      <c r="AF5" s="17"/>
      <c r="AG5" s="12"/>
    </row>
    <row r="6" spans="1:33" ht="12.75">
      <c r="A6" s="29">
        <v>1</v>
      </c>
      <c r="B6" s="22" t="s">
        <v>52</v>
      </c>
      <c r="C6" s="34">
        <v>6805</v>
      </c>
      <c r="D6" s="26">
        <v>6795</v>
      </c>
      <c r="E6" s="26">
        <v>0</v>
      </c>
      <c r="F6" s="26">
        <f>SUM(C6:E6)-MIN(C6:E6)</f>
        <v>13600</v>
      </c>
      <c r="G6" s="6">
        <v>22</v>
      </c>
      <c r="H6" s="7"/>
      <c r="AB6" s="16"/>
      <c r="AC6" s="16"/>
      <c r="AD6" s="16"/>
      <c r="AE6" s="17"/>
      <c r="AF6" s="17"/>
      <c r="AG6" s="12"/>
    </row>
    <row r="7" spans="1:33" ht="12.75">
      <c r="A7" s="29">
        <v>2</v>
      </c>
      <c r="B7" s="22" t="s">
        <v>46</v>
      </c>
      <c r="C7" s="34">
        <v>6373</v>
      </c>
      <c r="D7" s="26">
        <v>6480</v>
      </c>
      <c r="E7" s="26">
        <v>0</v>
      </c>
      <c r="F7" s="21">
        <f>SUM(C7:E7)-MIN(C7:E7)</f>
        <v>12853</v>
      </c>
      <c r="G7" s="6">
        <v>43</v>
      </c>
      <c r="H7" s="7"/>
      <c r="I7" s="23"/>
      <c r="AB7" s="16"/>
      <c r="AC7" s="16"/>
      <c r="AD7" s="16"/>
      <c r="AE7" s="17"/>
      <c r="AF7" s="17"/>
      <c r="AG7" s="12"/>
    </row>
    <row r="8" spans="1:33" ht="12.75">
      <c r="A8" s="29">
        <v>3</v>
      </c>
      <c r="B8" s="22" t="s">
        <v>45</v>
      </c>
      <c r="C8" s="34">
        <v>6003</v>
      </c>
      <c r="D8" s="26">
        <v>6675</v>
      </c>
      <c r="E8" s="26">
        <v>0</v>
      </c>
      <c r="F8" s="26">
        <f>SUM(C8:E8)-MIN(C8:E8)</f>
        <v>12678</v>
      </c>
      <c r="G8" s="6">
        <v>21</v>
      </c>
      <c r="H8" s="7"/>
      <c r="AB8" s="16"/>
      <c r="AC8" s="16"/>
      <c r="AD8" s="16"/>
      <c r="AE8" s="17"/>
      <c r="AF8" s="17"/>
      <c r="AG8" s="12"/>
    </row>
    <row r="9" spans="1:33" ht="12.75">
      <c r="A9" s="29">
        <v>4</v>
      </c>
      <c r="B9" s="20" t="s">
        <v>38</v>
      </c>
      <c r="C9" s="34">
        <v>6002</v>
      </c>
      <c r="D9" s="26">
        <v>6262</v>
      </c>
      <c r="E9" s="26">
        <v>0</v>
      </c>
      <c r="F9" s="21">
        <f>SUM(C9:E9)-MIN(C9:E9)</f>
        <v>12264</v>
      </c>
      <c r="G9" s="6">
        <v>13</v>
      </c>
      <c r="H9" s="7"/>
      <c r="AB9" s="16"/>
      <c r="AC9" s="16"/>
      <c r="AD9" s="16"/>
      <c r="AE9" s="17"/>
      <c r="AF9" s="17"/>
      <c r="AG9" s="12"/>
    </row>
    <row r="10" spans="1:33" ht="12.75">
      <c r="A10" s="29">
        <v>5</v>
      </c>
      <c r="B10" s="22" t="s">
        <v>40</v>
      </c>
      <c r="C10" s="34">
        <v>5638</v>
      </c>
      <c r="D10" s="26">
        <v>6526</v>
      </c>
      <c r="E10" s="26">
        <v>0</v>
      </c>
      <c r="F10" s="21">
        <f>SUM(C10:E10)-MIN(C10:E10)</f>
        <v>12164</v>
      </c>
      <c r="G10" s="6">
        <v>23</v>
      </c>
      <c r="H10" s="7"/>
      <c r="AB10" s="16"/>
      <c r="AC10" s="16"/>
      <c r="AD10" s="16"/>
      <c r="AE10" s="17"/>
      <c r="AF10" s="17"/>
      <c r="AG10" s="12"/>
    </row>
    <row r="11" spans="1:33" ht="12.75">
      <c r="A11" s="29">
        <v>6</v>
      </c>
      <c r="B11" s="22" t="s">
        <v>44</v>
      </c>
      <c r="C11" s="34">
        <v>5888</v>
      </c>
      <c r="D11" s="26">
        <v>6201</v>
      </c>
      <c r="E11" s="26">
        <v>0</v>
      </c>
      <c r="F11" s="21">
        <f>SUM(C11:E11)-MIN(C11:E11)</f>
        <v>12089</v>
      </c>
      <c r="G11" s="6">
        <v>34</v>
      </c>
      <c r="H11" s="7"/>
      <c r="AB11" s="16"/>
      <c r="AC11" s="16"/>
      <c r="AD11" s="16"/>
      <c r="AE11" s="17"/>
      <c r="AF11" s="17"/>
      <c r="AG11" s="12"/>
    </row>
    <row r="12" spans="1:33" ht="12.75">
      <c r="A12" s="13">
        <v>7</v>
      </c>
      <c r="B12" s="22" t="s">
        <v>55</v>
      </c>
      <c r="C12" s="34">
        <v>6009</v>
      </c>
      <c r="D12" s="26">
        <v>5963</v>
      </c>
      <c r="E12" s="26">
        <v>0</v>
      </c>
      <c r="F12" s="26">
        <f>SUM(C12:E12)-MIN(C12:E12)</f>
        <v>11972</v>
      </c>
      <c r="G12" s="6">
        <v>41</v>
      </c>
      <c r="H12" s="7"/>
      <c r="AB12" s="16"/>
      <c r="AC12" s="16"/>
      <c r="AD12" s="16"/>
      <c r="AE12" s="17"/>
      <c r="AF12" s="17"/>
      <c r="AG12" s="12"/>
    </row>
    <row r="13" spans="1:33" ht="12.75">
      <c r="A13" s="13">
        <v>8</v>
      </c>
      <c r="B13" s="22" t="s">
        <v>47</v>
      </c>
      <c r="C13" s="34">
        <v>5906</v>
      </c>
      <c r="D13" s="26">
        <v>5963</v>
      </c>
      <c r="E13" s="26">
        <v>0</v>
      </c>
      <c r="F13" s="21">
        <f>SUM(C13:E13)-MIN(C13:E13)</f>
        <v>11869</v>
      </c>
      <c r="G13" s="6">
        <v>26</v>
      </c>
      <c r="H13" s="7"/>
      <c r="I13" s="23"/>
      <c r="AB13" s="16"/>
      <c r="AC13" s="16"/>
      <c r="AD13" s="16"/>
      <c r="AE13" s="17"/>
      <c r="AF13" s="17"/>
      <c r="AG13" s="12"/>
    </row>
    <row r="14" spans="1:33" ht="12.75">
      <c r="A14" s="13">
        <v>9</v>
      </c>
      <c r="B14" s="22" t="s">
        <v>51</v>
      </c>
      <c r="C14" s="34">
        <v>5665</v>
      </c>
      <c r="D14" s="26">
        <v>5976</v>
      </c>
      <c r="E14" s="26">
        <v>0</v>
      </c>
      <c r="F14" s="26">
        <f>SUM(C14:E14)-MIN(C14:E14)</f>
        <v>11641</v>
      </c>
      <c r="G14" s="6">
        <v>31</v>
      </c>
      <c r="H14" s="7"/>
      <c r="AB14" s="16"/>
      <c r="AC14" s="16"/>
      <c r="AD14" s="16"/>
      <c r="AE14" s="17"/>
      <c r="AF14" s="17"/>
      <c r="AG14" s="12"/>
    </row>
    <row r="15" spans="1:33" ht="12.75">
      <c r="A15" s="6">
        <v>10</v>
      </c>
      <c r="B15" s="22" t="s">
        <v>41</v>
      </c>
      <c r="C15" s="34">
        <v>5765</v>
      </c>
      <c r="D15" s="26">
        <v>5653</v>
      </c>
      <c r="E15" s="26">
        <v>0</v>
      </c>
      <c r="F15" s="21">
        <f>SUM(C15:E15)-MIN(C15:E15)</f>
        <v>11418</v>
      </c>
      <c r="G15" s="6">
        <v>32</v>
      </c>
      <c r="H15" s="7"/>
      <c r="AB15" s="16"/>
      <c r="AC15" s="16"/>
      <c r="AD15" s="16"/>
      <c r="AE15" s="17"/>
      <c r="AF15" s="17"/>
      <c r="AG15" s="12"/>
    </row>
    <row r="16" spans="1:33" ht="12.75">
      <c r="A16" s="6">
        <v>11</v>
      </c>
      <c r="B16" s="22" t="s">
        <v>43</v>
      </c>
      <c r="C16" s="34">
        <v>5653</v>
      </c>
      <c r="D16" s="26">
        <v>5682</v>
      </c>
      <c r="E16" s="26">
        <v>0</v>
      </c>
      <c r="F16" s="21">
        <f>SUM(C16:E16)-MIN(C16:E16)</f>
        <v>11335</v>
      </c>
      <c r="G16" s="6">
        <v>33</v>
      </c>
      <c r="H16" s="7"/>
      <c r="AB16" s="16"/>
      <c r="AC16" s="16"/>
      <c r="AD16" s="16"/>
      <c r="AE16" s="17"/>
      <c r="AF16" s="17"/>
      <c r="AG16" s="12"/>
    </row>
    <row r="17" spans="1:33" ht="12.75">
      <c r="A17" s="6">
        <v>12</v>
      </c>
      <c r="B17" s="22" t="s">
        <v>59</v>
      </c>
      <c r="C17" s="34">
        <v>5887</v>
      </c>
      <c r="D17" s="26">
        <v>5029</v>
      </c>
      <c r="E17" s="26">
        <v>0</v>
      </c>
      <c r="F17" s="21">
        <f>SUM(C17:E17)-MIN(C17:E17)</f>
        <v>10916</v>
      </c>
      <c r="G17" s="6">
        <v>42</v>
      </c>
      <c r="H17" s="7"/>
      <c r="AB17" s="16"/>
      <c r="AC17" s="16"/>
      <c r="AD17" s="16"/>
      <c r="AE17" s="17"/>
      <c r="AF17" s="17"/>
      <c r="AG17" s="12"/>
    </row>
    <row r="18" spans="1:8" ht="12.75">
      <c r="A18" s="6">
        <v>13</v>
      </c>
      <c r="B18" s="22" t="s">
        <v>37</v>
      </c>
      <c r="C18" s="34">
        <v>5222</v>
      </c>
      <c r="D18" s="26">
        <v>5313</v>
      </c>
      <c r="E18" s="26">
        <v>0</v>
      </c>
      <c r="F18" s="26">
        <f>SUM(C18:E18)-MIN(C18:E18)</f>
        <v>10535</v>
      </c>
      <c r="G18" s="6">
        <v>15</v>
      </c>
      <c r="H18" s="7"/>
    </row>
    <row r="19" spans="1:8" ht="12.75">
      <c r="A19" s="6">
        <v>14</v>
      </c>
      <c r="B19" s="24" t="s">
        <v>39</v>
      </c>
      <c r="C19" s="34">
        <v>4998</v>
      </c>
      <c r="D19" s="26">
        <v>5041</v>
      </c>
      <c r="E19" s="26">
        <v>0</v>
      </c>
      <c r="F19" s="21">
        <f>SUM(C19:E19)-MIN(C19:E19)</f>
        <v>10039</v>
      </c>
      <c r="G19" s="6">
        <v>11</v>
      </c>
      <c r="H19" s="7"/>
    </row>
    <row r="20" spans="1:7" ht="12.75">
      <c r="A20" s="6">
        <v>15</v>
      </c>
      <c r="B20" s="22" t="s">
        <v>49</v>
      </c>
      <c r="C20" s="34">
        <v>4935</v>
      </c>
      <c r="D20" s="26">
        <v>4897</v>
      </c>
      <c r="E20" s="26">
        <v>0</v>
      </c>
      <c r="F20" s="26">
        <f>SUM(C20:E20)-MIN(C20:E20)</f>
        <v>9832</v>
      </c>
      <c r="G20" s="6">
        <v>14</v>
      </c>
    </row>
    <row r="21" spans="1:7" ht="12.75">
      <c r="A21" s="6">
        <v>16</v>
      </c>
      <c r="B21" s="22" t="s">
        <v>48</v>
      </c>
      <c r="C21" s="34">
        <v>5024</v>
      </c>
      <c r="D21" s="26">
        <v>3622</v>
      </c>
      <c r="E21" s="26">
        <v>0</v>
      </c>
      <c r="F21" s="21">
        <f>SUM(C21:E21)-MIN(C21:E21)</f>
        <v>8646</v>
      </c>
      <c r="G21" s="6">
        <v>12</v>
      </c>
    </row>
    <row r="22" spans="1:7" ht="12.75">
      <c r="A22" s="6">
        <v>17</v>
      </c>
      <c r="B22" s="22" t="s">
        <v>53</v>
      </c>
      <c r="C22" s="34">
        <v>4831</v>
      </c>
      <c r="D22" s="26">
        <v>3533</v>
      </c>
      <c r="E22" s="26">
        <v>0</v>
      </c>
      <c r="F22" s="21">
        <f>SUM(C22:E22)-MIN(C22:E22)</f>
        <v>8364</v>
      </c>
      <c r="G22" s="6">
        <v>45</v>
      </c>
    </row>
    <row r="23" spans="1:7" ht="12.75">
      <c r="A23" s="6">
        <v>18</v>
      </c>
      <c r="B23" s="22" t="s">
        <v>56</v>
      </c>
      <c r="C23" s="34">
        <v>2595</v>
      </c>
      <c r="D23" s="26">
        <v>2817</v>
      </c>
      <c r="E23" s="26">
        <v>0</v>
      </c>
      <c r="F23" s="21">
        <f>SUM(C23:E23)-MIN(C23:E23)</f>
        <v>5412</v>
      </c>
      <c r="G23" s="6">
        <v>24</v>
      </c>
    </row>
    <row r="24" spans="1:7" ht="12.75">
      <c r="A24" s="6">
        <v>19</v>
      </c>
      <c r="B24" s="22" t="s">
        <v>50</v>
      </c>
      <c r="C24" s="34">
        <v>1840</v>
      </c>
      <c r="D24" s="26">
        <v>2144</v>
      </c>
      <c r="E24" s="26">
        <v>0</v>
      </c>
      <c r="F24" s="21">
        <f>SUM(C24:E24)-MIN(C24:E24)</f>
        <v>3984</v>
      </c>
      <c r="G24" s="6">
        <v>35</v>
      </c>
    </row>
    <row r="25" spans="1:7" ht="12.75">
      <c r="A25" s="6">
        <v>20</v>
      </c>
      <c r="B25" s="22" t="s">
        <v>42</v>
      </c>
      <c r="C25" s="34">
        <v>0</v>
      </c>
      <c r="D25" s="26">
        <v>0</v>
      </c>
      <c r="E25" s="26">
        <v>0</v>
      </c>
      <c r="F25" s="21">
        <f>SUM(C25:E25)-MIN(C25:E25)</f>
        <v>0</v>
      </c>
      <c r="G25" s="6">
        <v>44</v>
      </c>
    </row>
    <row r="26" spans="2:6" ht="12.75">
      <c r="B26" s="22"/>
      <c r="C26" s="34"/>
      <c r="D26" s="26"/>
      <c r="E26" s="26"/>
      <c r="F26" s="21"/>
    </row>
    <row r="27" spans="1:33" ht="12.75">
      <c r="A27" s="8" t="s">
        <v>60</v>
      </c>
      <c r="B27" s="25"/>
      <c r="C27" s="10"/>
      <c r="D27" s="10"/>
      <c r="G27" s="16"/>
      <c r="H27" s="7"/>
      <c r="AB27" s="16"/>
      <c r="AC27" s="16"/>
      <c r="AD27" s="16"/>
      <c r="AE27" s="17"/>
      <c r="AF27" s="17"/>
      <c r="AG27" s="12"/>
    </row>
    <row r="28" spans="3:33" ht="12.75">
      <c r="C28" s="18">
        <f>C$5</f>
        <v>41741</v>
      </c>
      <c r="D28" s="18">
        <f>D$5</f>
        <v>41776</v>
      </c>
      <c r="E28" s="18">
        <f>E$5</f>
        <v>41804</v>
      </c>
      <c r="F28" s="19" t="s">
        <v>6</v>
      </c>
      <c r="G28" s="16"/>
      <c r="H28" s="7"/>
      <c r="AB28" s="16"/>
      <c r="AC28" s="16"/>
      <c r="AD28" s="16"/>
      <c r="AE28" s="17"/>
      <c r="AF28" s="17"/>
      <c r="AG28" s="12"/>
    </row>
    <row r="29" spans="1:33" ht="12.75">
      <c r="A29" s="29">
        <v>1</v>
      </c>
      <c r="B29" s="22" t="s">
        <v>45</v>
      </c>
      <c r="C29" s="26">
        <v>5991</v>
      </c>
      <c r="D29" s="26">
        <v>6316</v>
      </c>
      <c r="E29" s="26">
        <v>0</v>
      </c>
      <c r="F29" s="26">
        <f>SUM(C29:E29)-MIN(C29:E29)</f>
        <v>12307</v>
      </c>
      <c r="G29" s="6">
        <v>13</v>
      </c>
      <c r="H29" s="7"/>
      <c r="AB29" s="16"/>
      <c r="AC29" s="16"/>
      <c r="AD29" s="16"/>
      <c r="AE29" s="17"/>
      <c r="AF29" s="17"/>
      <c r="AG29" s="12"/>
    </row>
    <row r="30" spans="1:33" ht="12.75">
      <c r="A30" s="29">
        <v>2</v>
      </c>
      <c r="B30" s="22" t="s">
        <v>41</v>
      </c>
      <c r="C30" s="26">
        <v>5821</v>
      </c>
      <c r="D30" s="26">
        <v>6152</v>
      </c>
      <c r="E30" s="26">
        <v>0</v>
      </c>
      <c r="F30" s="21">
        <f>SUM(C30:E30)-MIN(C30:E30)</f>
        <v>11973</v>
      </c>
      <c r="G30" s="6">
        <v>31</v>
      </c>
      <c r="H30" s="7"/>
      <c r="AB30" s="16"/>
      <c r="AC30" s="16"/>
      <c r="AD30" s="16"/>
      <c r="AE30" s="17"/>
      <c r="AF30" s="17"/>
      <c r="AG30" s="12"/>
    </row>
    <row r="31" spans="1:33" ht="12.75">
      <c r="A31" s="29">
        <v>3</v>
      </c>
      <c r="B31" s="22" t="s">
        <v>46</v>
      </c>
      <c r="C31" s="26">
        <v>5701</v>
      </c>
      <c r="D31" s="26">
        <v>6106</v>
      </c>
      <c r="E31" s="26">
        <v>0</v>
      </c>
      <c r="F31" s="26">
        <f>SUM(C31:E31)-MIN(C31:E31)</f>
        <v>11807</v>
      </c>
      <c r="G31" s="6">
        <v>43</v>
      </c>
      <c r="H31" s="7"/>
      <c r="AB31" s="16"/>
      <c r="AC31" s="16"/>
      <c r="AD31" s="16"/>
      <c r="AE31" s="17"/>
      <c r="AF31" s="17"/>
      <c r="AG31" s="12"/>
    </row>
    <row r="32" spans="1:33" ht="12.75">
      <c r="A32" s="29">
        <v>4</v>
      </c>
      <c r="B32" s="22" t="s">
        <v>52</v>
      </c>
      <c r="C32" s="26">
        <v>5282</v>
      </c>
      <c r="D32" s="26">
        <v>5980</v>
      </c>
      <c r="E32" s="26">
        <v>0</v>
      </c>
      <c r="F32" s="26">
        <f>SUM(C32:E32)-MIN(C32:E32)</f>
        <v>11262</v>
      </c>
      <c r="G32" s="6">
        <v>33</v>
      </c>
      <c r="H32" s="7"/>
      <c r="AB32" s="16"/>
      <c r="AC32" s="16"/>
      <c r="AD32" s="16"/>
      <c r="AE32" s="17"/>
      <c r="AF32" s="17"/>
      <c r="AG32" s="12"/>
    </row>
    <row r="33" spans="1:33" ht="12.75">
      <c r="A33" s="29">
        <v>5</v>
      </c>
      <c r="B33" s="22" t="s">
        <v>43</v>
      </c>
      <c r="C33" s="26">
        <v>5535</v>
      </c>
      <c r="D33" s="26">
        <v>5640</v>
      </c>
      <c r="E33" s="26">
        <v>0</v>
      </c>
      <c r="F33" s="21">
        <f>SUM(C33:E33)-MIN(C33:E33)</f>
        <v>11175</v>
      </c>
      <c r="G33" s="6">
        <v>32</v>
      </c>
      <c r="H33" s="7"/>
      <c r="AB33" s="16"/>
      <c r="AC33" s="16"/>
      <c r="AD33" s="16"/>
      <c r="AE33" s="17"/>
      <c r="AF33" s="17"/>
      <c r="AG33" s="12"/>
    </row>
    <row r="34" spans="1:33" ht="12.75">
      <c r="A34" s="29">
        <v>6</v>
      </c>
      <c r="B34" s="22" t="s">
        <v>51</v>
      </c>
      <c r="C34" s="26">
        <v>5450</v>
      </c>
      <c r="D34" s="26">
        <v>5636</v>
      </c>
      <c r="E34" s="26">
        <v>0</v>
      </c>
      <c r="F34" s="21">
        <f>SUM(C34:E34)-MIN(C34:E34)</f>
        <v>11086</v>
      </c>
      <c r="G34" s="6">
        <v>22</v>
      </c>
      <c r="H34" s="7"/>
      <c r="AB34" s="16"/>
      <c r="AC34" s="16"/>
      <c r="AD34" s="16"/>
      <c r="AE34" s="17"/>
      <c r="AF34" s="17"/>
      <c r="AG34" s="12"/>
    </row>
    <row r="35" spans="1:33" ht="12.75">
      <c r="A35" s="13">
        <v>7</v>
      </c>
      <c r="B35" s="22" t="s">
        <v>48</v>
      </c>
      <c r="C35" s="26">
        <v>5113</v>
      </c>
      <c r="D35" s="26">
        <v>5563</v>
      </c>
      <c r="E35" s="26">
        <v>0</v>
      </c>
      <c r="F35" s="21">
        <f>SUM(C35:E35)-MIN(C35:E35)</f>
        <v>10676</v>
      </c>
      <c r="G35" s="6">
        <v>42</v>
      </c>
      <c r="AB35" s="16"/>
      <c r="AC35" s="16"/>
      <c r="AD35" s="16"/>
      <c r="AE35" s="16"/>
      <c r="AF35" s="17"/>
      <c r="AG35" s="12"/>
    </row>
    <row r="36" spans="1:33" ht="12.75">
      <c r="A36" s="13">
        <v>8</v>
      </c>
      <c r="B36" s="22" t="s">
        <v>44</v>
      </c>
      <c r="C36" s="26">
        <v>5101</v>
      </c>
      <c r="D36" s="26">
        <v>5349</v>
      </c>
      <c r="E36" s="26">
        <v>0</v>
      </c>
      <c r="F36" s="26">
        <f>SUM(C36:E36)-MIN(C36:E36)</f>
        <v>10450</v>
      </c>
      <c r="G36" s="6">
        <v>11</v>
      </c>
      <c r="H36" s="7"/>
      <c r="AB36" s="16"/>
      <c r="AC36" s="16"/>
      <c r="AD36" s="16"/>
      <c r="AE36" s="17"/>
      <c r="AF36" s="17"/>
      <c r="AG36" s="12"/>
    </row>
    <row r="37" spans="1:33" ht="12.75">
      <c r="A37" s="13">
        <v>9</v>
      </c>
      <c r="B37" s="22" t="s">
        <v>40</v>
      </c>
      <c r="C37" s="26">
        <v>5196</v>
      </c>
      <c r="D37" s="26">
        <v>4962</v>
      </c>
      <c r="E37" s="26">
        <v>0</v>
      </c>
      <c r="F37" s="21">
        <f>SUM(C37:E37)-MIN(C37:E37)</f>
        <v>10158</v>
      </c>
      <c r="G37" s="6">
        <v>41</v>
      </c>
      <c r="H37" s="7"/>
      <c r="AB37" s="16"/>
      <c r="AC37" s="16"/>
      <c r="AD37" s="16"/>
      <c r="AE37" s="17"/>
      <c r="AF37" s="17"/>
      <c r="AG37" s="12"/>
    </row>
    <row r="38" spans="1:33" ht="12.75">
      <c r="A38" s="6">
        <v>10</v>
      </c>
      <c r="B38" s="22" t="s">
        <v>49</v>
      </c>
      <c r="C38" s="26">
        <v>4469</v>
      </c>
      <c r="D38" s="26">
        <v>4961</v>
      </c>
      <c r="E38" s="26">
        <v>0</v>
      </c>
      <c r="F38" s="21">
        <f>SUM(C38:E38)-MIN(C38:E38)</f>
        <v>9430</v>
      </c>
      <c r="G38" s="6">
        <v>12</v>
      </c>
      <c r="H38" s="7"/>
      <c r="AB38" s="16"/>
      <c r="AC38" s="16"/>
      <c r="AD38" s="16"/>
      <c r="AE38" s="17"/>
      <c r="AF38" s="17"/>
      <c r="AG38" s="12"/>
    </row>
    <row r="39" spans="1:33" ht="12.75">
      <c r="A39" s="6">
        <v>11</v>
      </c>
      <c r="B39" s="22" t="s">
        <v>53</v>
      </c>
      <c r="C39" s="26">
        <v>4015</v>
      </c>
      <c r="D39" s="26">
        <v>4797</v>
      </c>
      <c r="E39" s="26">
        <v>0</v>
      </c>
      <c r="F39" s="21">
        <f>SUM(C39:E39)-MIN(C39:E39)</f>
        <v>8812</v>
      </c>
      <c r="G39" s="6">
        <v>45</v>
      </c>
      <c r="H39" s="7"/>
      <c r="AB39" s="16"/>
      <c r="AC39" s="16"/>
      <c r="AD39" s="16"/>
      <c r="AE39" s="17"/>
      <c r="AF39" s="17"/>
      <c r="AG39" s="12"/>
    </row>
    <row r="40" spans="1:33" ht="12.75">
      <c r="A40" s="6">
        <v>12</v>
      </c>
      <c r="B40" s="22" t="s">
        <v>37</v>
      </c>
      <c r="C40" s="26">
        <v>3762</v>
      </c>
      <c r="D40" s="26">
        <v>4967</v>
      </c>
      <c r="E40" s="26">
        <v>0</v>
      </c>
      <c r="F40" s="21">
        <f>SUM(C40:E40)-MIN(C40:E40)</f>
        <v>8729</v>
      </c>
      <c r="G40" s="6">
        <v>15</v>
      </c>
      <c r="H40" s="7"/>
      <c r="AB40" s="16"/>
      <c r="AC40" s="16"/>
      <c r="AD40" s="16"/>
      <c r="AE40" s="17"/>
      <c r="AF40" s="17"/>
      <c r="AG40" s="12"/>
    </row>
    <row r="41" spans="1:33" ht="12.75">
      <c r="A41" s="6">
        <v>13</v>
      </c>
      <c r="B41" s="24" t="s">
        <v>39</v>
      </c>
      <c r="C41" s="26">
        <v>2356</v>
      </c>
      <c r="D41" s="26">
        <v>2667</v>
      </c>
      <c r="E41" s="26">
        <v>0</v>
      </c>
      <c r="F41" s="21">
        <f>SUM(C41:E41)-MIN(C41:E41)</f>
        <v>5023</v>
      </c>
      <c r="G41" s="6">
        <v>14</v>
      </c>
      <c r="H41" s="7"/>
      <c r="AB41" s="16"/>
      <c r="AC41" s="16"/>
      <c r="AD41" s="16"/>
      <c r="AE41" s="17"/>
      <c r="AF41" s="17"/>
      <c r="AG41" s="12"/>
    </row>
    <row r="42" spans="1:33" ht="12.75">
      <c r="A42" s="6">
        <v>14</v>
      </c>
      <c r="B42" s="22" t="s">
        <v>47</v>
      </c>
      <c r="C42" s="26">
        <v>1183</v>
      </c>
      <c r="D42" s="26">
        <v>1264</v>
      </c>
      <c r="E42" s="26">
        <v>0</v>
      </c>
      <c r="F42" s="21">
        <f>SUM(C42:E42)-MIN(C42:E42)</f>
        <v>2447</v>
      </c>
      <c r="G42" s="6">
        <v>34</v>
      </c>
      <c r="H42" s="7"/>
      <c r="AB42" s="16"/>
      <c r="AC42" s="16"/>
      <c r="AD42" s="16"/>
      <c r="AE42" s="17"/>
      <c r="AF42" s="17"/>
      <c r="AG42" s="12"/>
    </row>
    <row r="43" spans="1:33" ht="12.75">
      <c r="A43" s="6">
        <v>15</v>
      </c>
      <c r="B43" s="22" t="s">
        <v>56</v>
      </c>
      <c r="C43" s="26">
        <v>0</v>
      </c>
      <c r="D43" s="26">
        <v>1125</v>
      </c>
      <c r="E43" s="26">
        <v>0</v>
      </c>
      <c r="F43" s="21">
        <f>SUM(C43:E43)-MIN(C43:E43)</f>
        <v>1125</v>
      </c>
      <c r="G43" s="6">
        <v>21</v>
      </c>
      <c r="H43" s="7"/>
      <c r="AB43" s="16"/>
      <c r="AC43" s="16"/>
      <c r="AD43" s="16"/>
      <c r="AE43" s="17"/>
      <c r="AF43" s="17"/>
      <c r="AG43" s="12"/>
    </row>
    <row r="44" spans="1:33" ht="12.75">
      <c r="A44" s="6">
        <v>16</v>
      </c>
      <c r="B44" s="22" t="s">
        <v>55</v>
      </c>
      <c r="C44" s="26">
        <v>0</v>
      </c>
      <c r="D44" s="26">
        <v>708</v>
      </c>
      <c r="E44" s="26">
        <v>0</v>
      </c>
      <c r="F44" s="26">
        <f>SUM(C44:E44)-MIN(C44:E44)</f>
        <v>708</v>
      </c>
      <c r="G44" s="6">
        <v>23</v>
      </c>
      <c r="H44" s="7"/>
      <c r="AB44" s="16"/>
      <c r="AC44" s="16"/>
      <c r="AD44" s="16"/>
      <c r="AE44" s="17"/>
      <c r="AF44" s="17"/>
      <c r="AG44" s="12"/>
    </row>
    <row r="45" spans="1:33" ht="12.75">
      <c r="A45" s="6">
        <v>17</v>
      </c>
      <c r="B45" s="24" t="s">
        <v>38</v>
      </c>
      <c r="C45" s="26">
        <v>0</v>
      </c>
      <c r="D45" s="26">
        <v>0</v>
      </c>
      <c r="E45" s="26">
        <v>0</v>
      </c>
      <c r="F45" s="26">
        <f>SUM(C45:E45)-MIN(C45:E45)</f>
        <v>0</v>
      </c>
      <c r="G45" s="6">
        <v>24</v>
      </c>
      <c r="AB45" s="16"/>
      <c r="AC45" s="16"/>
      <c r="AD45" s="16"/>
      <c r="AE45" s="17"/>
      <c r="AF45" s="17"/>
      <c r="AG45" s="12"/>
    </row>
    <row r="46" spans="1:33" ht="12.75">
      <c r="A46" s="6">
        <v>18</v>
      </c>
      <c r="B46" s="22" t="s">
        <v>59</v>
      </c>
      <c r="C46" s="34">
        <v>0</v>
      </c>
      <c r="D46" s="26">
        <v>0</v>
      </c>
      <c r="E46" s="26">
        <v>0</v>
      </c>
      <c r="F46" s="21">
        <f>SUM(C46:E46)-MIN(C46:E46)</f>
        <v>0</v>
      </c>
      <c r="G46" s="6">
        <v>26</v>
      </c>
      <c r="AB46" s="16"/>
      <c r="AC46" s="16"/>
      <c r="AD46" s="16"/>
      <c r="AE46" s="17"/>
      <c r="AF46" s="17"/>
      <c r="AG46" s="12"/>
    </row>
    <row r="47" spans="1:33" ht="12.75">
      <c r="A47" s="6">
        <v>19</v>
      </c>
      <c r="B47" s="22" t="s">
        <v>50</v>
      </c>
      <c r="C47" s="26">
        <v>0</v>
      </c>
      <c r="D47" s="26">
        <v>0</v>
      </c>
      <c r="E47" s="26">
        <v>0</v>
      </c>
      <c r="F47" s="21">
        <f>SUM(C47:E47)-MIN(C47:E47)</f>
        <v>0</v>
      </c>
      <c r="G47" s="6">
        <v>35</v>
      </c>
      <c r="AB47" s="16"/>
      <c r="AC47" s="16"/>
      <c r="AD47" s="16"/>
      <c r="AE47" s="17"/>
      <c r="AF47" s="17"/>
      <c r="AG47" s="12"/>
    </row>
    <row r="48" spans="1:33" ht="12.75">
      <c r="A48" s="6">
        <v>20</v>
      </c>
      <c r="B48" s="22" t="s">
        <v>42</v>
      </c>
      <c r="C48" s="26">
        <v>0</v>
      </c>
      <c r="D48" s="26">
        <v>0</v>
      </c>
      <c r="E48" s="26">
        <v>0</v>
      </c>
      <c r="F48" s="21">
        <f>SUM(C48:E48)-MIN(C48:E48)</f>
        <v>0</v>
      </c>
      <c r="G48" s="6">
        <v>44</v>
      </c>
      <c r="AB48" s="16"/>
      <c r="AC48" s="16"/>
      <c r="AD48" s="16"/>
      <c r="AE48" s="17"/>
      <c r="AF48" s="17"/>
      <c r="AG48" s="12"/>
    </row>
    <row r="50" spans="1:8" ht="12.75">
      <c r="A50" s="8" t="s">
        <v>61</v>
      </c>
      <c r="B50" s="14"/>
      <c r="C50" s="10"/>
      <c r="D50" s="10"/>
      <c r="H50" s="7"/>
    </row>
    <row r="51" spans="3:8" ht="12.75">
      <c r="C51" s="18">
        <f>C$5</f>
        <v>41741</v>
      </c>
      <c r="D51" s="18">
        <f>D$5</f>
        <v>41776</v>
      </c>
      <c r="E51" s="18">
        <f>E$5</f>
        <v>41804</v>
      </c>
      <c r="F51" s="19" t="s">
        <v>36</v>
      </c>
      <c r="H51" s="7"/>
    </row>
    <row r="52" spans="1:8" ht="12.75">
      <c r="A52" s="29">
        <v>1</v>
      </c>
      <c r="B52" s="22" t="s">
        <v>45</v>
      </c>
      <c r="C52" s="34">
        <v>6542</v>
      </c>
      <c r="D52" s="26">
        <v>6485</v>
      </c>
      <c r="E52" s="21">
        <v>0</v>
      </c>
      <c r="F52" s="26">
        <f>SUM(C52:E52)-MIN(C52:E52)</f>
        <v>13027</v>
      </c>
      <c r="G52" s="6">
        <v>13</v>
      </c>
      <c r="H52" s="7"/>
    </row>
    <row r="53" spans="1:8" ht="12.75">
      <c r="A53" s="29">
        <v>2</v>
      </c>
      <c r="B53" s="22" t="s">
        <v>40</v>
      </c>
      <c r="C53" s="34">
        <v>6217</v>
      </c>
      <c r="D53" s="26">
        <v>5945</v>
      </c>
      <c r="E53" s="21">
        <v>0</v>
      </c>
      <c r="F53" s="21">
        <f>SUM(C53:E53)-MIN(C53:E53)</f>
        <v>12162</v>
      </c>
      <c r="G53" s="6">
        <v>42</v>
      </c>
      <c r="H53" s="7"/>
    </row>
    <row r="54" spans="1:8" ht="12.75">
      <c r="A54" s="29">
        <v>3</v>
      </c>
      <c r="B54" s="22" t="s">
        <v>41</v>
      </c>
      <c r="C54" s="34">
        <v>5938</v>
      </c>
      <c r="D54" s="26">
        <v>6040</v>
      </c>
      <c r="E54" s="21">
        <v>0</v>
      </c>
      <c r="F54" s="21">
        <f>SUM(C54:E54)-MIN(C54:E54)</f>
        <v>11978</v>
      </c>
      <c r="G54" s="6">
        <v>31</v>
      </c>
      <c r="H54" s="7"/>
    </row>
    <row r="55" spans="1:8" ht="12.75">
      <c r="A55" s="29">
        <v>4</v>
      </c>
      <c r="B55" s="24" t="s">
        <v>39</v>
      </c>
      <c r="C55" s="34">
        <v>5293</v>
      </c>
      <c r="D55" s="26">
        <v>5573</v>
      </c>
      <c r="E55" s="21">
        <v>0</v>
      </c>
      <c r="F55" s="26">
        <f>SUM(C55:E55)-MIN(C55:E55)</f>
        <v>10866</v>
      </c>
      <c r="G55" s="6">
        <v>15</v>
      </c>
      <c r="H55" s="7"/>
    </row>
    <row r="56" spans="1:8" ht="12.75">
      <c r="A56" s="29">
        <v>5</v>
      </c>
      <c r="B56" s="22" t="s">
        <v>52</v>
      </c>
      <c r="C56" s="34">
        <v>5316</v>
      </c>
      <c r="D56" s="26">
        <v>5465</v>
      </c>
      <c r="E56" s="21">
        <v>0</v>
      </c>
      <c r="F56" s="26">
        <f>SUM(C56:E56)-MIN(C56:E56)</f>
        <v>10781</v>
      </c>
      <c r="G56" s="6">
        <v>22</v>
      </c>
      <c r="H56" s="7"/>
    </row>
    <row r="57" spans="1:8" ht="12.75">
      <c r="A57" s="29">
        <v>6</v>
      </c>
      <c r="B57" s="22" t="s">
        <v>37</v>
      </c>
      <c r="C57" s="34">
        <v>5415</v>
      </c>
      <c r="D57" s="26">
        <v>5269</v>
      </c>
      <c r="E57" s="21">
        <v>0</v>
      </c>
      <c r="F57" s="26">
        <f>SUM(C57:E57)-MIN(C57:E57)</f>
        <v>10684</v>
      </c>
      <c r="G57" s="6">
        <v>14</v>
      </c>
      <c r="H57" s="7"/>
    </row>
    <row r="58" spans="1:7" ht="12.75">
      <c r="A58" s="13">
        <v>7</v>
      </c>
      <c r="B58" s="22" t="s">
        <v>46</v>
      </c>
      <c r="C58" s="34">
        <v>4905</v>
      </c>
      <c r="D58" s="26">
        <v>5666</v>
      </c>
      <c r="E58" s="21">
        <v>0</v>
      </c>
      <c r="F58" s="21">
        <f>SUM(C58:E58)-MIN(C58:E58)</f>
        <v>10571</v>
      </c>
      <c r="G58" s="6">
        <v>34</v>
      </c>
    </row>
    <row r="59" spans="1:7" ht="12.75">
      <c r="A59" s="13">
        <v>8</v>
      </c>
      <c r="B59" s="20" t="s">
        <v>38</v>
      </c>
      <c r="C59" s="34">
        <v>4923</v>
      </c>
      <c r="D59" s="26">
        <v>5118</v>
      </c>
      <c r="E59" s="21">
        <v>0</v>
      </c>
      <c r="F59" s="21">
        <f>SUM(C59:E59)-MIN(C59:E59)</f>
        <v>10041</v>
      </c>
      <c r="G59" s="6">
        <v>23</v>
      </c>
    </row>
    <row r="60" spans="1:7" ht="12.75">
      <c r="A60" s="13">
        <v>9</v>
      </c>
      <c r="B60" s="22" t="s">
        <v>44</v>
      </c>
      <c r="C60" s="34">
        <v>4714</v>
      </c>
      <c r="D60" s="26">
        <v>5025</v>
      </c>
      <c r="E60" s="21">
        <v>0</v>
      </c>
      <c r="F60" s="21">
        <f>SUM(C60:E60)-MIN(C60:E60)</f>
        <v>9739</v>
      </c>
      <c r="G60" s="6">
        <v>12</v>
      </c>
    </row>
    <row r="61" spans="1:7" ht="12.75">
      <c r="A61" s="6">
        <v>10</v>
      </c>
      <c r="B61" s="22" t="s">
        <v>48</v>
      </c>
      <c r="C61" s="34">
        <v>4180</v>
      </c>
      <c r="D61" s="26">
        <v>5200</v>
      </c>
      <c r="E61" s="21">
        <v>0</v>
      </c>
      <c r="F61" s="21">
        <f>SUM(C61:E61)-MIN(C61:E61)</f>
        <v>9380</v>
      </c>
      <c r="G61" s="6">
        <v>43</v>
      </c>
    </row>
    <row r="62" spans="1:7" ht="12.75">
      <c r="A62" s="6">
        <v>11</v>
      </c>
      <c r="B62" s="22" t="s">
        <v>47</v>
      </c>
      <c r="C62" s="34">
        <v>5007</v>
      </c>
      <c r="D62" s="26">
        <v>4342</v>
      </c>
      <c r="E62" s="21">
        <v>0</v>
      </c>
      <c r="F62" s="26">
        <f>SUM(C62:E62)-MIN(C62:E62)</f>
        <v>9349</v>
      </c>
      <c r="G62" s="6">
        <v>41</v>
      </c>
    </row>
    <row r="63" spans="1:7" ht="12.75">
      <c r="A63" s="6">
        <v>12</v>
      </c>
      <c r="B63" s="22" t="s">
        <v>49</v>
      </c>
      <c r="C63" s="34">
        <v>4921</v>
      </c>
      <c r="D63" s="26">
        <v>4054</v>
      </c>
      <c r="E63" s="21">
        <v>0</v>
      </c>
      <c r="F63" s="21">
        <f>SUM(C63:E63)-MIN(C63:E63)</f>
        <v>8975</v>
      </c>
      <c r="G63" s="6">
        <v>21</v>
      </c>
    </row>
    <row r="64" spans="1:7" ht="12.75">
      <c r="A64" s="6">
        <v>13</v>
      </c>
      <c r="B64" s="22" t="s">
        <v>51</v>
      </c>
      <c r="C64" s="34">
        <v>4328</v>
      </c>
      <c r="D64" s="26">
        <v>4386</v>
      </c>
      <c r="E64" s="21">
        <v>0</v>
      </c>
      <c r="F64" s="26">
        <f>SUM(C64:E64)-MIN(C64:E64)</f>
        <v>8714</v>
      </c>
      <c r="G64" s="6">
        <v>32</v>
      </c>
    </row>
    <row r="65" spans="1:7" ht="12.75">
      <c r="A65" s="6">
        <v>14</v>
      </c>
      <c r="B65" s="22" t="s">
        <v>53</v>
      </c>
      <c r="C65" s="34">
        <v>4177</v>
      </c>
      <c r="D65" s="26">
        <v>4531</v>
      </c>
      <c r="E65" s="21">
        <v>0</v>
      </c>
      <c r="F65" s="21">
        <f>SUM(C65:E65)-MIN(C65:E65)</f>
        <v>8708</v>
      </c>
      <c r="G65" s="6">
        <v>11</v>
      </c>
    </row>
    <row r="66" spans="1:7" ht="12.75">
      <c r="A66" s="6">
        <v>15</v>
      </c>
      <c r="B66" s="22" t="s">
        <v>43</v>
      </c>
      <c r="C66" s="34">
        <v>3412</v>
      </c>
      <c r="D66" s="26">
        <v>5003</v>
      </c>
      <c r="E66" s="21">
        <v>0</v>
      </c>
      <c r="F66" s="21">
        <f>SUM(C66:E66)-MIN(C66:E66)</f>
        <v>8415</v>
      </c>
      <c r="G66" s="6">
        <v>45</v>
      </c>
    </row>
    <row r="67" spans="1:7" ht="12.75">
      <c r="A67" s="6">
        <v>16</v>
      </c>
      <c r="B67" s="22" t="s">
        <v>55</v>
      </c>
      <c r="C67" s="34">
        <v>4572</v>
      </c>
      <c r="D67" s="26">
        <v>3369</v>
      </c>
      <c r="E67" s="21">
        <v>0</v>
      </c>
      <c r="F67" s="21">
        <f>SUM(C67:E67)-MIN(C67:E67)</f>
        <v>7941</v>
      </c>
      <c r="G67" s="6">
        <v>33</v>
      </c>
    </row>
    <row r="68" spans="1:7" ht="12.75">
      <c r="A68" s="6">
        <v>17</v>
      </c>
      <c r="B68" s="22" t="s">
        <v>56</v>
      </c>
      <c r="C68" s="34">
        <v>895</v>
      </c>
      <c r="D68" s="26">
        <v>1649</v>
      </c>
      <c r="E68" s="21">
        <v>0</v>
      </c>
      <c r="F68" s="21">
        <f>SUM(C68:E68)-MIN(C68:E68)</f>
        <v>2544</v>
      </c>
      <c r="G68" s="6">
        <v>35</v>
      </c>
    </row>
    <row r="69" spans="1:7" ht="12.75">
      <c r="A69" s="6">
        <v>18</v>
      </c>
      <c r="B69" s="22" t="s">
        <v>50</v>
      </c>
      <c r="C69" s="34">
        <v>1145</v>
      </c>
      <c r="D69" s="26">
        <v>891</v>
      </c>
      <c r="E69" s="21">
        <v>0</v>
      </c>
      <c r="F69" s="21">
        <f>SUM(C69:E69)-MIN(C69:E69)</f>
        <v>2036</v>
      </c>
      <c r="G69" s="6">
        <v>24</v>
      </c>
    </row>
    <row r="70" spans="1:7" ht="12.75">
      <c r="A70" s="6">
        <v>19</v>
      </c>
      <c r="B70" s="22" t="s">
        <v>59</v>
      </c>
      <c r="C70" s="34">
        <v>0</v>
      </c>
      <c r="D70" s="26">
        <v>0</v>
      </c>
      <c r="E70" s="26">
        <v>0</v>
      </c>
      <c r="F70" s="21">
        <f>SUM(C70:E70)-MIN(C70:E70)</f>
        <v>0</v>
      </c>
      <c r="G70" s="6">
        <v>26</v>
      </c>
    </row>
    <row r="71" spans="1:33" ht="12.75">
      <c r="A71" s="6">
        <v>20</v>
      </c>
      <c r="B71" s="22" t="s">
        <v>42</v>
      </c>
      <c r="C71" s="34">
        <v>0</v>
      </c>
      <c r="D71" s="26">
        <v>0</v>
      </c>
      <c r="E71" s="21">
        <v>0</v>
      </c>
      <c r="F71" s="21">
        <f>SUM(C71:E71)-MIN(C71:E71)</f>
        <v>0</v>
      </c>
      <c r="G71" s="6">
        <v>44</v>
      </c>
      <c r="AB71" s="16"/>
      <c r="AC71" s="16"/>
      <c r="AD71" s="16"/>
      <c r="AE71" s="17"/>
      <c r="AF71" s="17"/>
      <c r="AG71" s="12"/>
    </row>
    <row r="72" spans="1:33" ht="12.75">
      <c r="A72" s="13"/>
      <c r="B72" s="22"/>
      <c r="D72" s="21"/>
      <c r="E72" s="21"/>
      <c r="F72" s="21"/>
      <c r="AB72" s="16"/>
      <c r="AC72" s="16"/>
      <c r="AD72" s="16"/>
      <c r="AE72" s="12"/>
      <c r="AF72" s="12"/>
      <c r="AG72" s="12"/>
    </row>
    <row r="73" spans="1:4" ht="12.75">
      <c r="A73" s="8" t="s">
        <v>66</v>
      </c>
      <c r="B73" s="14"/>
      <c r="C73" s="10"/>
      <c r="D73" s="10"/>
    </row>
    <row r="74" spans="3:6" ht="12.75">
      <c r="C74" s="18">
        <f>C$5</f>
        <v>41741</v>
      </c>
      <c r="D74" s="18">
        <f>D$5</f>
        <v>41776</v>
      </c>
      <c r="E74" s="18">
        <f>E$5</f>
        <v>41804</v>
      </c>
      <c r="F74" s="19" t="s">
        <v>36</v>
      </c>
    </row>
    <row r="75" spans="1:8" ht="12.75">
      <c r="A75" s="13">
        <v>1</v>
      </c>
      <c r="B75" s="22" t="s">
        <v>46</v>
      </c>
      <c r="C75" s="11">
        <v>5480</v>
      </c>
      <c r="D75" s="21">
        <v>5877</v>
      </c>
      <c r="E75" s="21">
        <v>0</v>
      </c>
      <c r="F75" s="21">
        <f>SUM(C75:E75)-MIN(C75:E75)</f>
        <v>11357</v>
      </c>
      <c r="G75" s="6">
        <v>43</v>
      </c>
      <c r="H75" s="7"/>
    </row>
    <row r="76" spans="1:8" ht="12.75">
      <c r="A76" s="13">
        <v>2</v>
      </c>
      <c r="B76" s="24" t="s">
        <v>39</v>
      </c>
      <c r="C76" s="11">
        <v>5452</v>
      </c>
      <c r="D76" s="21">
        <v>5860</v>
      </c>
      <c r="E76" s="21">
        <v>0</v>
      </c>
      <c r="F76" s="21">
        <f>SUM(C76:E76)-MIN(C76:E76)</f>
        <v>11312</v>
      </c>
      <c r="G76" s="6">
        <v>14</v>
      </c>
      <c r="H76" s="7"/>
    </row>
    <row r="77" spans="1:33" ht="12.75">
      <c r="A77" s="13">
        <v>3</v>
      </c>
      <c r="B77" s="22" t="s">
        <v>45</v>
      </c>
      <c r="C77" s="11">
        <v>5398</v>
      </c>
      <c r="D77" s="21">
        <v>5610</v>
      </c>
      <c r="E77" s="21">
        <v>0</v>
      </c>
      <c r="F77" s="21">
        <f>SUM(C77:E77)-MIN(C77:E77)</f>
        <v>11008</v>
      </c>
      <c r="G77" s="6">
        <v>13</v>
      </c>
      <c r="H77" s="7"/>
      <c r="AB77" s="16"/>
      <c r="AC77" s="16"/>
      <c r="AD77" s="16"/>
      <c r="AE77" s="17"/>
      <c r="AF77" s="17"/>
      <c r="AG77" s="12"/>
    </row>
    <row r="78" spans="1:33" ht="12.75">
      <c r="A78" s="13">
        <v>4</v>
      </c>
      <c r="B78" s="22" t="s">
        <v>55</v>
      </c>
      <c r="C78" s="11">
        <v>4953</v>
      </c>
      <c r="D78" s="21">
        <v>5086</v>
      </c>
      <c r="E78" s="21">
        <v>0</v>
      </c>
      <c r="F78" s="21">
        <f>SUM(C78:E78)-MIN(C78:E78)</f>
        <v>10039</v>
      </c>
      <c r="G78" s="6">
        <v>21</v>
      </c>
      <c r="H78" s="7"/>
      <c r="AB78" s="16"/>
      <c r="AC78" s="16"/>
      <c r="AD78" s="16"/>
      <c r="AE78" s="17"/>
      <c r="AF78" s="17"/>
      <c r="AG78" s="12"/>
    </row>
    <row r="79" spans="1:33" ht="12.75">
      <c r="A79" s="13">
        <v>5</v>
      </c>
      <c r="B79" s="22" t="s">
        <v>51</v>
      </c>
      <c r="C79" s="11">
        <v>4914</v>
      </c>
      <c r="D79" s="21">
        <v>4837</v>
      </c>
      <c r="E79" s="21">
        <v>0</v>
      </c>
      <c r="F79" s="21">
        <f>SUM(C79:E79)-MIN(C79:E79)</f>
        <v>9751</v>
      </c>
      <c r="G79" s="6">
        <v>32</v>
      </c>
      <c r="H79" s="7"/>
      <c r="AB79" s="16"/>
      <c r="AC79" s="16"/>
      <c r="AD79" s="16"/>
      <c r="AE79" s="17"/>
      <c r="AF79" s="17"/>
      <c r="AG79" s="12"/>
    </row>
    <row r="80" spans="1:33" ht="12.75">
      <c r="A80" s="13">
        <v>6</v>
      </c>
      <c r="B80" s="22" t="s">
        <v>52</v>
      </c>
      <c r="C80" s="11">
        <v>4681</v>
      </c>
      <c r="D80" s="21">
        <v>5017</v>
      </c>
      <c r="E80" s="21">
        <v>0</v>
      </c>
      <c r="F80" s="21">
        <f>SUM(C80:E80)-MIN(C80:E80)</f>
        <v>9698</v>
      </c>
      <c r="G80" s="6">
        <v>22</v>
      </c>
      <c r="H80" s="7"/>
      <c r="AB80" s="16"/>
      <c r="AC80" s="16"/>
      <c r="AD80" s="16"/>
      <c r="AE80" s="17"/>
      <c r="AF80" s="17"/>
      <c r="AG80" s="12"/>
    </row>
    <row r="81" spans="1:33" ht="12.75">
      <c r="A81" s="13">
        <v>7</v>
      </c>
      <c r="B81" s="22" t="s">
        <v>41</v>
      </c>
      <c r="C81" s="11">
        <v>4214</v>
      </c>
      <c r="D81" s="21">
        <v>4447</v>
      </c>
      <c r="E81" s="21">
        <v>0</v>
      </c>
      <c r="F81" s="21">
        <f>SUM(C81:E81)-MIN(C81:E81)</f>
        <v>8661</v>
      </c>
      <c r="G81" s="6">
        <v>35</v>
      </c>
      <c r="H81" s="7"/>
      <c r="AB81" s="16"/>
      <c r="AC81" s="16"/>
      <c r="AD81" s="16"/>
      <c r="AE81" s="17"/>
      <c r="AF81" s="17"/>
      <c r="AG81" s="12"/>
    </row>
    <row r="82" spans="1:33" ht="12.75">
      <c r="A82" s="13">
        <v>8</v>
      </c>
      <c r="B82" s="22" t="s">
        <v>40</v>
      </c>
      <c r="C82" s="11">
        <v>4193</v>
      </c>
      <c r="D82" s="21">
        <v>4394</v>
      </c>
      <c r="E82" s="21">
        <v>0</v>
      </c>
      <c r="F82" s="21">
        <f>SUM(C82:E82)-MIN(C82:E82)</f>
        <v>8587</v>
      </c>
      <c r="G82" s="6">
        <v>31</v>
      </c>
      <c r="H82" s="7"/>
      <c r="AB82" s="16"/>
      <c r="AC82" s="16"/>
      <c r="AD82" s="16"/>
      <c r="AE82" s="17"/>
      <c r="AF82" s="17"/>
      <c r="AG82" s="12"/>
    </row>
    <row r="83" spans="1:33" ht="12.75">
      <c r="A83" s="13">
        <v>9</v>
      </c>
      <c r="B83" s="22" t="s">
        <v>49</v>
      </c>
      <c r="C83" s="11">
        <v>4120</v>
      </c>
      <c r="D83" s="21">
        <v>4019</v>
      </c>
      <c r="E83" s="21">
        <v>0</v>
      </c>
      <c r="F83" s="21">
        <f>SUM(C83:E83)-MIN(C83:E83)</f>
        <v>8139</v>
      </c>
      <c r="G83" s="6">
        <v>42</v>
      </c>
      <c r="H83" s="7"/>
      <c r="AB83" s="16"/>
      <c r="AC83" s="16"/>
      <c r="AD83" s="16"/>
      <c r="AE83" s="17"/>
      <c r="AF83" s="17"/>
      <c r="AG83" s="12"/>
    </row>
    <row r="84" spans="1:33" ht="12.75">
      <c r="A84" s="6">
        <v>10</v>
      </c>
      <c r="B84" s="22" t="s">
        <v>50</v>
      </c>
      <c r="C84" s="11">
        <v>4317</v>
      </c>
      <c r="D84" s="21">
        <v>3083</v>
      </c>
      <c r="E84" s="21">
        <v>0</v>
      </c>
      <c r="F84" s="21">
        <f>SUM(C84:E84)-MIN(C84:E84)</f>
        <v>7400</v>
      </c>
      <c r="G84" s="6">
        <v>12</v>
      </c>
      <c r="H84" s="7"/>
      <c r="AB84" s="16"/>
      <c r="AC84" s="16"/>
      <c r="AD84" s="16"/>
      <c r="AE84" s="17"/>
      <c r="AF84" s="17"/>
      <c r="AG84" s="12"/>
    </row>
    <row r="85" spans="1:33" ht="12.75">
      <c r="A85" s="6">
        <v>11</v>
      </c>
      <c r="B85" s="22" t="s">
        <v>48</v>
      </c>
      <c r="C85" s="11">
        <v>2433</v>
      </c>
      <c r="D85" s="21">
        <v>4179</v>
      </c>
      <c r="E85" s="21">
        <v>0</v>
      </c>
      <c r="F85" s="21">
        <f>SUM(C85:E85)-MIN(C85:E85)</f>
        <v>6612</v>
      </c>
      <c r="G85" s="6">
        <v>44</v>
      </c>
      <c r="H85" s="7"/>
      <c r="AB85" s="16"/>
      <c r="AC85" s="16"/>
      <c r="AD85" s="16"/>
      <c r="AE85" s="17"/>
      <c r="AF85" s="17"/>
      <c r="AG85" s="12"/>
    </row>
    <row r="86" spans="1:33" ht="12.75">
      <c r="A86" s="6">
        <v>12</v>
      </c>
      <c r="B86" s="22" t="s">
        <v>43</v>
      </c>
      <c r="C86" s="11">
        <v>2386</v>
      </c>
      <c r="D86" s="21">
        <v>4221</v>
      </c>
      <c r="E86" s="21">
        <v>0</v>
      </c>
      <c r="F86" s="21">
        <f>SUM(C86:E86)-MIN(C86:E86)</f>
        <v>6607</v>
      </c>
      <c r="G86" s="6">
        <v>11</v>
      </c>
      <c r="AB86" s="16"/>
      <c r="AC86" s="16"/>
      <c r="AD86" s="16"/>
      <c r="AE86" s="17"/>
      <c r="AF86" s="17"/>
      <c r="AG86" s="12"/>
    </row>
    <row r="87" spans="1:33" ht="12.75">
      <c r="A87" s="6">
        <v>13</v>
      </c>
      <c r="B87" s="22" t="s">
        <v>53</v>
      </c>
      <c r="C87" s="11">
        <v>1355</v>
      </c>
      <c r="D87" s="21">
        <v>3762</v>
      </c>
      <c r="E87" s="21">
        <v>0</v>
      </c>
      <c r="F87" s="21">
        <f>SUM(C87:E87)-MIN(C87:E87)</f>
        <v>5117</v>
      </c>
      <c r="G87" s="6">
        <v>33</v>
      </c>
      <c r="AB87" s="16"/>
      <c r="AC87" s="16"/>
      <c r="AD87" s="16"/>
      <c r="AE87" s="17"/>
      <c r="AF87" s="17"/>
      <c r="AG87" s="12"/>
    </row>
    <row r="88" spans="1:33" ht="12.75">
      <c r="A88" s="6">
        <v>14</v>
      </c>
      <c r="B88" s="22" t="s">
        <v>44</v>
      </c>
      <c r="C88" s="11">
        <v>1282</v>
      </c>
      <c r="D88" s="21">
        <v>2578</v>
      </c>
      <c r="E88" s="21">
        <v>0</v>
      </c>
      <c r="F88" s="21">
        <f>SUM(C88:E88)-MIN(C88:E88)</f>
        <v>3860</v>
      </c>
      <c r="G88" s="6">
        <v>45</v>
      </c>
      <c r="H88" s="7"/>
      <c r="AB88" s="16"/>
      <c r="AC88" s="16"/>
      <c r="AD88" s="16"/>
      <c r="AE88" s="17"/>
      <c r="AF88" s="17"/>
      <c r="AG88" s="12"/>
    </row>
    <row r="89" spans="1:33" ht="12.75">
      <c r="A89" s="6">
        <v>15</v>
      </c>
      <c r="B89" s="22" t="s">
        <v>42</v>
      </c>
      <c r="C89" s="11">
        <v>2639</v>
      </c>
      <c r="D89" s="21">
        <v>0</v>
      </c>
      <c r="E89" s="21">
        <v>0</v>
      </c>
      <c r="F89" s="21">
        <f>SUM(C89:E89)-MIN(C89:E89)</f>
        <v>2639</v>
      </c>
      <c r="G89" s="6">
        <v>41</v>
      </c>
      <c r="H89" s="7"/>
      <c r="AB89" s="16"/>
      <c r="AC89" s="16"/>
      <c r="AD89" s="16"/>
      <c r="AE89" s="17"/>
      <c r="AF89" s="17"/>
      <c r="AG89" s="12"/>
    </row>
    <row r="90" spans="1:33" ht="12.75">
      <c r="A90" s="6">
        <v>16</v>
      </c>
      <c r="B90" s="22" t="s">
        <v>47</v>
      </c>
      <c r="C90" s="11">
        <v>971</v>
      </c>
      <c r="D90" s="21">
        <v>982</v>
      </c>
      <c r="E90" s="21">
        <v>0</v>
      </c>
      <c r="F90" s="21">
        <f>SUM(C90:E90)-MIN(C90:E90)</f>
        <v>1953</v>
      </c>
      <c r="G90" s="6">
        <v>34</v>
      </c>
      <c r="H90" s="7"/>
      <c r="AB90" s="16"/>
      <c r="AC90" s="16"/>
      <c r="AD90" s="16"/>
      <c r="AE90" s="17"/>
      <c r="AF90" s="17"/>
      <c r="AG90" s="12"/>
    </row>
    <row r="91" spans="1:33" ht="12.75">
      <c r="A91" s="6">
        <v>17</v>
      </c>
      <c r="B91" s="20" t="s">
        <v>38</v>
      </c>
      <c r="C91" s="11">
        <v>513</v>
      </c>
      <c r="D91" s="21">
        <v>701</v>
      </c>
      <c r="E91" s="21">
        <v>0</v>
      </c>
      <c r="F91" s="21">
        <f>SUM(C91:E91)-MIN(C91:E91)</f>
        <v>1214</v>
      </c>
      <c r="G91" s="6">
        <v>23</v>
      </c>
      <c r="H91" s="7"/>
      <c r="AB91" s="16"/>
      <c r="AC91" s="16"/>
      <c r="AD91" s="16"/>
      <c r="AE91" s="17"/>
      <c r="AF91" s="17"/>
      <c r="AG91" s="12"/>
    </row>
    <row r="92" spans="1:33" ht="12.75">
      <c r="A92" s="6">
        <v>18</v>
      </c>
      <c r="B92" s="22" t="s">
        <v>56</v>
      </c>
      <c r="C92" s="11">
        <v>0</v>
      </c>
      <c r="D92" s="21">
        <v>823</v>
      </c>
      <c r="E92" s="21">
        <v>0</v>
      </c>
      <c r="F92" s="21">
        <f>SUM(C92:E92)-MIN(C92:E92)</f>
        <v>823</v>
      </c>
      <c r="G92" s="6">
        <v>15</v>
      </c>
      <c r="H92" s="7"/>
      <c r="AB92" s="16"/>
      <c r="AC92" s="16"/>
      <c r="AD92" s="16"/>
      <c r="AE92" s="17"/>
      <c r="AF92" s="17"/>
      <c r="AG92" s="12"/>
    </row>
    <row r="93" spans="1:33" ht="12.75">
      <c r="A93" s="6">
        <v>19</v>
      </c>
      <c r="B93" s="22" t="s">
        <v>37</v>
      </c>
      <c r="C93" s="11">
        <v>0</v>
      </c>
      <c r="D93" s="21">
        <v>0</v>
      </c>
      <c r="E93" s="21">
        <v>0</v>
      </c>
      <c r="F93" s="21">
        <f>SUM(C93:E93)-MIN(C93:E93)</f>
        <v>0</v>
      </c>
      <c r="G93" s="6">
        <v>24</v>
      </c>
      <c r="H93" s="7"/>
      <c r="AB93" s="16"/>
      <c r="AC93" s="16"/>
      <c r="AD93" s="16"/>
      <c r="AE93" s="17"/>
      <c r="AF93" s="17"/>
      <c r="AG93" s="12"/>
    </row>
    <row r="94" spans="1:33" ht="12.75">
      <c r="A94" s="6">
        <v>20</v>
      </c>
      <c r="B94" s="22" t="s">
        <v>59</v>
      </c>
      <c r="C94" s="34">
        <v>0</v>
      </c>
      <c r="D94" s="26">
        <v>0</v>
      </c>
      <c r="E94" s="26">
        <v>0</v>
      </c>
      <c r="F94" s="21">
        <f>SUM(C94:E94)-MIN(C94:E94)</f>
        <v>0</v>
      </c>
      <c r="G94" s="6">
        <v>26</v>
      </c>
      <c r="AB94" s="16"/>
      <c r="AC94" s="16"/>
      <c r="AD94" s="16"/>
      <c r="AE94" s="17"/>
      <c r="AF94" s="17"/>
      <c r="AG94" s="12"/>
    </row>
    <row r="95" spans="2:33" ht="12.75">
      <c r="B95" s="22"/>
      <c r="C95" s="34"/>
      <c r="D95" s="26"/>
      <c r="E95" s="26"/>
      <c r="F95" s="21"/>
      <c r="AB95" s="16"/>
      <c r="AC95" s="16"/>
      <c r="AD95" s="16"/>
      <c r="AE95" s="17"/>
      <c r="AF95" s="17"/>
      <c r="AG95" s="12"/>
    </row>
    <row r="96" spans="1:33" ht="12.75">
      <c r="A96" s="8" t="s">
        <v>65</v>
      </c>
      <c r="B96" s="14"/>
      <c r="C96" s="10"/>
      <c r="H96" s="7"/>
      <c r="M96" s="12"/>
      <c r="P96" s="27"/>
      <c r="AB96" s="16"/>
      <c r="AC96" s="16"/>
      <c r="AD96" s="16"/>
      <c r="AE96" s="12"/>
      <c r="AF96" s="12"/>
      <c r="AG96" s="12"/>
    </row>
    <row r="97" spans="3:33" ht="12.75">
      <c r="C97" s="18">
        <f>C$5</f>
        <v>41741</v>
      </c>
      <c r="D97" s="18">
        <f>D$5</f>
        <v>41776</v>
      </c>
      <c r="E97" s="18">
        <f>E$5</f>
        <v>41804</v>
      </c>
      <c r="F97" s="19" t="s">
        <v>36</v>
      </c>
      <c r="H97" s="7"/>
      <c r="M97" s="27"/>
      <c r="P97" s="27"/>
      <c r="AB97" s="16"/>
      <c r="AC97" s="16"/>
      <c r="AD97" s="16"/>
      <c r="AE97" s="12"/>
      <c r="AF97" s="17"/>
      <c r="AG97" s="12"/>
    </row>
    <row r="98" spans="1:33" ht="12.75">
      <c r="A98" s="13">
        <v>1</v>
      </c>
      <c r="B98" s="22" t="s">
        <v>46</v>
      </c>
      <c r="C98" s="11">
        <v>5366</v>
      </c>
      <c r="D98" s="21">
        <v>5782</v>
      </c>
      <c r="E98" s="21">
        <v>0</v>
      </c>
      <c r="F98" s="21">
        <f>SUM(C98:E98)-MIN(C98:E98)</f>
        <v>11148</v>
      </c>
      <c r="G98" s="6">
        <v>43</v>
      </c>
      <c r="H98" s="7"/>
      <c r="M98" s="27"/>
      <c r="P98" s="16"/>
      <c r="AB98" s="16"/>
      <c r="AC98" s="16"/>
      <c r="AD98" s="16"/>
      <c r="AE98" s="17"/>
      <c r="AF98" s="17"/>
      <c r="AG98" s="12"/>
    </row>
    <row r="99" spans="1:33" ht="12.75">
      <c r="A99" s="13">
        <v>2</v>
      </c>
      <c r="B99" s="22" t="s">
        <v>52</v>
      </c>
      <c r="C99" s="11">
        <v>5239</v>
      </c>
      <c r="D99" s="21">
        <v>5438</v>
      </c>
      <c r="E99" s="21">
        <v>0</v>
      </c>
      <c r="F99" s="21">
        <f>SUM(C99:E99)-MIN(C99:E99)</f>
        <v>10677</v>
      </c>
      <c r="G99" s="6">
        <v>22</v>
      </c>
      <c r="H99" s="7"/>
      <c r="M99" s="16"/>
      <c r="P99" s="16"/>
      <c r="AB99" s="16"/>
      <c r="AC99" s="16"/>
      <c r="AD99" s="16"/>
      <c r="AE99" s="17"/>
      <c r="AF99" s="17"/>
      <c r="AG99" s="12"/>
    </row>
    <row r="100" spans="1:33" ht="12.75">
      <c r="A100" s="13">
        <v>3</v>
      </c>
      <c r="B100" s="22" t="s">
        <v>41</v>
      </c>
      <c r="C100" s="11">
        <v>5218</v>
      </c>
      <c r="D100" s="21">
        <v>5334</v>
      </c>
      <c r="E100" s="21">
        <v>0</v>
      </c>
      <c r="F100" s="21">
        <f>SUM(C100:E100)-MIN(C100:E100)</f>
        <v>10552</v>
      </c>
      <c r="G100" s="6">
        <v>31</v>
      </c>
      <c r="H100" s="7"/>
      <c r="AB100" s="16"/>
      <c r="AC100" s="16"/>
      <c r="AD100" s="16"/>
      <c r="AE100" s="17"/>
      <c r="AF100" s="17"/>
      <c r="AG100" s="12"/>
    </row>
    <row r="101" spans="1:33" ht="12.75">
      <c r="A101" s="13">
        <v>4</v>
      </c>
      <c r="B101" s="20" t="s">
        <v>38</v>
      </c>
      <c r="C101" s="11">
        <v>5063</v>
      </c>
      <c r="D101" s="21">
        <v>5346</v>
      </c>
      <c r="E101" s="21">
        <v>0</v>
      </c>
      <c r="F101" s="21">
        <f>SUM(C101:E101)-MIN(C101:E101)</f>
        <v>10409</v>
      </c>
      <c r="G101" s="6">
        <v>32</v>
      </c>
      <c r="H101" s="7"/>
      <c r="I101" s="12"/>
      <c r="P101" s="16"/>
      <c r="AB101" s="16"/>
      <c r="AC101" s="16"/>
      <c r="AD101" s="16"/>
      <c r="AE101" s="17"/>
      <c r="AF101" s="17"/>
      <c r="AG101" s="12"/>
    </row>
    <row r="102" spans="1:33" ht="12.75">
      <c r="A102" s="13">
        <v>5</v>
      </c>
      <c r="B102" s="22" t="s">
        <v>51</v>
      </c>
      <c r="C102" s="11">
        <v>5073</v>
      </c>
      <c r="D102" s="21">
        <v>4881</v>
      </c>
      <c r="E102" s="21">
        <v>0</v>
      </c>
      <c r="F102" s="21">
        <f>SUM(C102:E102)-MIN(C102:E102)</f>
        <v>9954</v>
      </c>
      <c r="G102" s="6">
        <v>23</v>
      </c>
      <c r="H102" s="7"/>
      <c r="M102" s="16"/>
      <c r="P102" s="16"/>
      <c r="AB102" s="16"/>
      <c r="AC102" s="16"/>
      <c r="AD102" s="16"/>
      <c r="AE102" s="16"/>
      <c r="AF102" s="16"/>
      <c r="AG102" s="12"/>
    </row>
    <row r="103" spans="1:33" ht="12.75">
      <c r="A103" s="13">
        <v>6</v>
      </c>
      <c r="B103" s="22" t="s">
        <v>55</v>
      </c>
      <c r="C103" s="11">
        <v>4734</v>
      </c>
      <c r="D103" s="21">
        <v>5147</v>
      </c>
      <c r="E103" s="21">
        <v>0</v>
      </c>
      <c r="F103" s="21">
        <f>SUM(C103:E103)-MIN(C103:E103)</f>
        <v>9881</v>
      </c>
      <c r="G103" s="6">
        <v>15</v>
      </c>
      <c r="H103" s="7"/>
      <c r="J103" s="23"/>
      <c r="M103" s="16"/>
      <c r="P103" s="16"/>
      <c r="AB103" s="16"/>
      <c r="AC103" s="16"/>
      <c r="AD103" s="16"/>
      <c r="AE103" s="17"/>
      <c r="AF103" s="17"/>
      <c r="AG103" s="12"/>
    </row>
    <row r="104" spans="1:33" ht="12.75">
      <c r="A104" s="13">
        <v>7</v>
      </c>
      <c r="B104" s="22" t="s">
        <v>37</v>
      </c>
      <c r="C104" s="11">
        <v>4746</v>
      </c>
      <c r="D104" s="21">
        <v>4891</v>
      </c>
      <c r="E104" s="21">
        <v>0</v>
      </c>
      <c r="F104" s="21">
        <f>SUM(C104:E104)-MIN(C104:E104)</f>
        <v>9637</v>
      </c>
      <c r="G104" s="6">
        <v>21</v>
      </c>
      <c r="M104" s="16"/>
      <c r="P104" s="16"/>
      <c r="AB104" s="16"/>
      <c r="AC104" s="16"/>
      <c r="AD104" s="16"/>
      <c r="AE104" s="17"/>
      <c r="AF104" s="17"/>
      <c r="AG104" s="12"/>
    </row>
    <row r="105" spans="1:16" ht="12.75">
      <c r="A105" s="13">
        <v>8</v>
      </c>
      <c r="B105" s="22" t="s">
        <v>45</v>
      </c>
      <c r="C105" s="11">
        <v>4373</v>
      </c>
      <c r="D105" s="21">
        <v>5114</v>
      </c>
      <c r="E105" s="21">
        <v>0</v>
      </c>
      <c r="F105" s="21">
        <f>SUM(C105:E105)-MIN(C105:E105)</f>
        <v>9487</v>
      </c>
      <c r="G105" s="6">
        <v>41</v>
      </c>
      <c r="M105" s="16"/>
      <c r="P105" s="16"/>
    </row>
    <row r="106" spans="1:16" ht="12.75">
      <c r="A106" s="13">
        <v>9</v>
      </c>
      <c r="B106" s="22" t="s">
        <v>44</v>
      </c>
      <c r="C106" s="11">
        <v>4703</v>
      </c>
      <c r="D106" s="21">
        <v>4579</v>
      </c>
      <c r="E106" s="21">
        <v>0</v>
      </c>
      <c r="F106" s="21">
        <f>SUM(C106:E106)-MIN(C106:E106)</f>
        <v>9282</v>
      </c>
      <c r="G106" s="6">
        <v>42</v>
      </c>
      <c r="M106" s="16"/>
      <c r="P106" s="16"/>
    </row>
    <row r="107" spans="1:16" ht="12.75">
      <c r="A107" s="6">
        <v>10</v>
      </c>
      <c r="B107" s="22" t="s">
        <v>40</v>
      </c>
      <c r="C107" s="11">
        <v>4525</v>
      </c>
      <c r="D107" s="21">
        <v>4704</v>
      </c>
      <c r="E107" s="21">
        <v>0</v>
      </c>
      <c r="F107" s="21">
        <f>SUM(C107:E107)-MIN(C107:E107)</f>
        <v>9229</v>
      </c>
      <c r="G107" s="6">
        <v>13</v>
      </c>
      <c r="M107" s="16"/>
      <c r="P107" s="16"/>
    </row>
    <row r="108" spans="1:16" ht="12.75">
      <c r="A108" s="6">
        <v>11</v>
      </c>
      <c r="B108" s="24" t="s">
        <v>39</v>
      </c>
      <c r="C108" s="11">
        <v>4337</v>
      </c>
      <c r="D108" s="21">
        <v>4488</v>
      </c>
      <c r="E108" s="21">
        <v>0</v>
      </c>
      <c r="F108" s="21">
        <f>SUM(C108:E108)-MIN(C108:E108)</f>
        <v>8825</v>
      </c>
      <c r="G108" s="6">
        <v>14</v>
      </c>
      <c r="M108" s="16"/>
      <c r="P108" s="16"/>
    </row>
    <row r="109" spans="1:16" ht="12.75">
      <c r="A109" s="6">
        <v>12</v>
      </c>
      <c r="B109" s="22" t="s">
        <v>48</v>
      </c>
      <c r="C109" s="11">
        <v>4294</v>
      </c>
      <c r="D109" s="21">
        <v>3343</v>
      </c>
      <c r="E109" s="21">
        <v>0</v>
      </c>
      <c r="F109" s="21">
        <f>SUM(C109:E109)-MIN(C109:E109)</f>
        <v>7637</v>
      </c>
      <c r="G109" s="6">
        <v>11</v>
      </c>
      <c r="M109" s="16"/>
      <c r="P109" s="16"/>
    </row>
    <row r="110" spans="1:16" ht="12.75">
      <c r="A110" s="6">
        <v>13</v>
      </c>
      <c r="B110" s="22" t="s">
        <v>53</v>
      </c>
      <c r="C110" s="11">
        <v>3217</v>
      </c>
      <c r="D110" s="21">
        <v>4141</v>
      </c>
      <c r="E110" s="21">
        <v>0</v>
      </c>
      <c r="F110" s="21">
        <f>SUM(C110:E110)-MIN(C110:E110)</f>
        <v>7358</v>
      </c>
      <c r="G110" s="6">
        <v>34</v>
      </c>
      <c r="M110" s="16"/>
      <c r="P110" s="16"/>
    </row>
    <row r="111" spans="1:16" ht="12.75">
      <c r="A111" s="6">
        <v>14</v>
      </c>
      <c r="B111" s="22" t="s">
        <v>47</v>
      </c>
      <c r="C111" s="11">
        <v>3331</v>
      </c>
      <c r="D111" s="21">
        <v>2808</v>
      </c>
      <c r="E111" s="21">
        <v>0</v>
      </c>
      <c r="F111" s="21">
        <f>SUM(C111:E111)-MIN(C111:E111)</f>
        <v>6139</v>
      </c>
      <c r="G111" s="6">
        <v>45</v>
      </c>
      <c r="M111" s="16"/>
      <c r="P111" s="16"/>
    </row>
    <row r="112" spans="1:16" ht="12.75">
      <c r="A112" s="6">
        <v>15</v>
      </c>
      <c r="B112" s="22" t="s">
        <v>49</v>
      </c>
      <c r="C112" s="11">
        <v>1401</v>
      </c>
      <c r="D112" s="21">
        <v>4154</v>
      </c>
      <c r="E112" s="21">
        <v>0</v>
      </c>
      <c r="F112" s="21">
        <f>SUM(C112:E112)-MIN(C112:E112)</f>
        <v>5555</v>
      </c>
      <c r="G112" s="6">
        <v>33</v>
      </c>
      <c r="M112" s="16"/>
      <c r="P112" s="16"/>
    </row>
    <row r="113" spans="1:16" ht="12.75">
      <c r="A113" s="6">
        <v>16</v>
      </c>
      <c r="B113" s="22" t="s">
        <v>43</v>
      </c>
      <c r="C113" s="11">
        <v>2801</v>
      </c>
      <c r="D113" s="21">
        <v>2091</v>
      </c>
      <c r="E113" s="21">
        <v>0</v>
      </c>
      <c r="F113" s="21">
        <f>SUM(C113:E113)-MIN(C113:E113)</f>
        <v>4892</v>
      </c>
      <c r="G113" s="6">
        <v>12</v>
      </c>
      <c r="M113" s="16"/>
      <c r="P113" s="16"/>
    </row>
    <row r="114" spans="1:16" ht="12.75">
      <c r="A114" s="6">
        <v>17</v>
      </c>
      <c r="B114" s="22" t="s">
        <v>50</v>
      </c>
      <c r="C114" s="11">
        <v>249</v>
      </c>
      <c r="D114" s="21">
        <v>4613</v>
      </c>
      <c r="E114" s="21">
        <v>0</v>
      </c>
      <c r="F114" s="21">
        <f>SUM(C114:E114)-MIN(C114:E114)</f>
        <v>4862</v>
      </c>
      <c r="G114" s="6">
        <v>44</v>
      </c>
      <c r="M114" s="16"/>
      <c r="P114" s="16"/>
    </row>
    <row r="115" spans="1:16" ht="12.75">
      <c r="A115" s="6">
        <v>18</v>
      </c>
      <c r="B115" s="22" t="s">
        <v>42</v>
      </c>
      <c r="C115" s="11">
        <v>952</v>
      </c>
      <c r="D115" s="21">
        <v>0</v>
      </c>
      <c r="E115" s="21">
        <v>0</v>
      </c>
      <c r="F115" s="21">
        <f>SUM(C115:E115)-MIN(C115:E115)</f>
        <v>952</v>
      </c>
      <c r="G115" s="6">
        <v>35</v>
      </c>
      <c r="M115" s="16"/>
      <c r="P115" s="16"/>
    </row>
    <row r="116" spans="1:16" ht="12.75">
      <c r="A116" s="6">
        <v>19</v>
      </c>
      <c r="B116" s="22" t="s">
        <v>56</v>
      </c>
      <c r="C116" s="11">
        <v>0</v>
      </c>
      <c r="D116" s="21">
        <v>0</v>
      </c>
      <c r="E116" s="21">
        <v>0</v>
      </c>
      <c r="F116" s="21">
        <f>SUM(C116:E116)-MIN(C116:E116)</f>
        <v>0</v>
      </c>
      <c r="G116" s="6">
        <v>24</v>
      </c>
      <c r="M116" s="16"/>
      <c r="P116" s="16"/>
    </row>
    <row r="117" spans="1:33" ht="12.75">
      <c r="A117" s="6">
        <v>20</v>
      </c>
      <c r="B117" s="22" t="s">
        <v>59</v>
      </c>
      <c r="C117" s="34">
        <v>0</v>
      </c>
      <c r="D117" s="26">
        <v>0</v>
      </c>
      <c r="E117" s="26">
        <v>0</v>
      </c>
      <c r="F117" s="21">
        <f>SUM(C117:E117)-MIN(C117:E117)</f>
        <v>0</v>
      </c>
      <c r="G117" s="6">
        <v>26</v>
      </c>
      <c r="AB117" s="16"/>
      <c r="AC117" s="16"/>
      <c r="AD117" s="16"/>
      <c r="AE117" s="17"/>
      <c r="AF117" s="17"/>
      <c r="AG117" s="12"/>
    </row>
    <row r="118" spans="2:16" ht="12.75">
      <c r="B118" s="22"/>
      <c r="M118" s="16"/>
      <c r="P118" s="16"/>
    </row>
    <row r="119" spans="1:16" ht="12.75">
      <c r="A119" s="8" t="s">
        <v>64</v>
      </c>
      <c r="B119" s="25"/>
      <c r="C119" s="15"/>
      <c r="F119" s="28"/>
      <c r="H119" s="7"/>
      <c r="J119" s="16"/>
      <c r="M119" s="16"/>
      <c r="P119" s="16"/>
    </row>
    <row r="120" spans="3:10" ht="12.75">
      <c r="C120" s="18">
        <f>C$5</f>
        <v>41741</v>
      </c>
      <c r="D120" s="18">
        <f>D$5</f>
        <v>41776</v>
      </c>
      <c r="E120" s="18">
        <f>E$5</f>
        <v>41804</v>
      </c>
      <c r="F120" s="19" t="s">
        <v>36</v>
      </c>
      <c r="H120" s="7"/>
      <c r="J120" s="16"/>
    </row>
    <row r="121" spans="1:10" ht="12.75">
      <c r="A121" s="13">
        <v>1</v>
      </c>
      <c r="B121" s="22" t="s">
        <v>51</v>
      </c>
      <c r="C121" s="11">
        <v>5397</v>
      </c>
      <c r="D121" s="21">
        <v>5149</v>
      </c>
      <c r="E121" s="21">
        <v>0</v>
      </c>
      <c r="F121" s="21">
        <f>SUM(C121:E121)-MIN(C121:E121)</f>
        <v>10546</v>
      </c>
      <c r="G121" s="6">
        <v>32</v>
      </c>
      <c r="H121" s="7"/>
      <c r="J121" s="16"/>
    </row>
    <row r="122" spans="1:8" ht="12.75">
      <c r="A122" s="13">
        <v>2</v>
      </c>
      <c r="B122" s="22" t="s">
        <v>52</v>
      </c>
      <c r="C122" s="11">
        <v>4862</v>
      </c>
      <c r="D122" s="21">
        <v>4780</v>
      </c>
      <c r="E122" s="21">
        <v>0</v>
      </c>
      <c r="F122" s="21">
        <f>SUM(C122:E122)-MIN(C122:E122)</f>
        <v>9642</v>
      </c>
      <c r="G122" s="6">
        <v>22</v>
      </c>
      <c r="H122" s="7"/>
    </row>
    <row r="123" spans="1:8" ht="12.75">
      <c r="A123" s="13">
        <v>3</v>
      </c>
      <c r="B123" s="22" t="s">
        <v>45</v>
      </c>
      <c r="C123" s="11">
        <v>4699</v>
      </c>
      <c r="D123" s="21">
        <v>4738</v>
      </c>
      <c r="E123" s="21">
        <v>0</v>
      </c>
      <c r="F123" s="21">
        <f>SUM(C123:E123)-MIN(C123:E123)</f>
        <v>9437</v>
      </c>
      <c r="G123" s="6">
        <v>31</v>
      </c>
      <c r="H123" s="7"/>
    </row>
    <row r="124" spans="1:8" ht="12.75">
      <c r="A124" s="13">
        <v>4</v>
      </c>
      <c r="B124" s="22" t="s">
        <v>40</v>
      </c>
      <c r="C124" s="11">
        <v>4658</v>
      </c>
      <c r="D124" s="21">
        <v>4462</v>
      </c>
      <c r="E124" s="21">
        <v>0</v>
      </c>
      <c r="F124" s="21">
        <f>SUM(C124:E124)-MIN(C124:E124)</f>
        <v>9120</v>
      </c>
      <c r="G124" s="6">
        <v>13</v>
      </c>
      <c r="H124" s="7"/>
    </row>
    <row r="125" spans="1:8" ht="12.75">
      <c r="A125" s="13">
        <v>5</v>
      </c>
      <c r="B125" s="22" t="s">
        <v>46</v>
      </c>
      <c r="C125" s="11">
        <v>4486</v>
      </c>
      <c r="D125" s="21">
        <v>4405</v>
      </c>
      <c r="E125" s="21">
        <v>0</v>
      </c>
      <c r="F125" s="21">
        <f>SUM(C125:E125)-MIN(C125:E125)</f>
        <v>8891</v>
      </c>
      <c r="G125" s="6">
        <v>42</v>
      </c>
      <c r="H125" s="7"/>
    </row>
    <row r="126" spans="1:8" ht="12.75">
      <c r="A126" s="13">
        <v>6</v>
      </c>
      <c r="B126" s="22" t="s">
        <v>41</v>
      </c>
      <c r="C126" s="11">
        <v>4718</v>
      </c>
      <c r="D126" s="21">
        <v>4167</v>
      </c>
      <c r="E126" s="21">
        <v>0</v>
      </c>
      <c r="F126" s="21">
        <f>SUM(C126:E126)-MIN(C126:E126)</f>
        <v>8885</v>
      </c>
      <c r="G126" s="6">
        <v>43</v>
      </c>
      <c r="H126" s="7"/>
    </row>
    <row r="127" spans="1:7" ht="12.75">
      <c r="A127" s="13">
        <v>7</v>
      </c>
      <c r="B127" s="22" t="s">
        <v>55</v>
      </c>
      <c r="C127" s="11">
        <v>3698</v>
      </c>
      <c r="D127" s="21">
        <v>3710</v>
      </c>
      <c r="E127" s="21">
        <v>0</v>
      </c>
      <c r="F127" s="21">
        <f>SUM(C127:E127)-MIN(C127:E127)</f>
        <v>7408</v>
      </c>
      <c r="G127" s="6">
        <v>21</v>
      </c>
    </row>
    <row r="128" spans="1:7" ht="12.75">
      <c r="A128" s="13">
        <v>8</v>
      </c>
      <c r="B128" s="22" t="s">
        <v>44</v>
      </c>
      <c r="C128" s="11">
        <v>3482</v>
      </c>
      <c r="D128" s="21">
        <v>3024</v>
      </c>
      <c r="E128" s="21">
        <v>0</v>
      </c>
      <c r="F128" s="21">
        <f>SUM(C128:E128)-MIN(C128:E128)</f>
        <v>6506</v>
      </c>
      <c r="G128" s="6">
        <v>41</v>
      </c>
    </row>
    <row r="129" spans="1:7" ht="12.75">
      <c r="A129" s="13">
        <v>9</v>
      </c>
      <c r="B129" s="22" t="s">
        <v>49</v>
      </c>
      <c r="C129" s="11">
        <v>1818</v>
      </c>
      <c r="D129" s="21">
        <v>3790</v>
      </c>
      <c r="E129" s="21">
        <v>0</v>
      </c>
      <c r="F129" s="21">
        <f>SUM(C129:E129)-MIN(C129:E129)</f>
        <v>5608</v>
      </c>
      <c r="G129" s="6">
        <v>33</v>
      </c>
    </row>
    <row r="130" spans="1:8" ht="12.75">
      <c r="A130" s="6">
        <v>10</v>
      </c>
      <c r="B130" s="22" t="s">
        <v>50</v>
      </c>
      <c r="C130" s="11">
        <v>1855</v>
      </c>
      <c r="D130" s="21">
        <v>2410</v>
      </c>
      <c r="E130" s="21">
        <v>0</v>
      </c>
      <c r="F130" s="21">
        <f>SUM(C130:E130)-MIN(C130:E130)</f>
        <v>4265</v>
      </c>
      <c r="G130" s="6">
        <v>11</v>
      </c>
      <c r="H130" s="7"/>
    </row>
    <row r="131" spans="1:8" ht="12.75">
      <c r="A131" s="6">
        <v>11</v>
      </c>
      <c r="B131" s="22" t="s">
        <v>43</v>
      </c>
      <c r="C131" s="11">
        <v>2504</v>
      </c>
      <c r="D131" s="21">
        <v>1487</v>
      </c>
      <c r="E131" s="21">
        <v>0</v>
      </c>
      <c r="F131" s="21">
        <f>SUM(C131:E131)-MIN(C131:E131)</f>
        <v>3991</v>
      </c>
      <c r="G131" s="6">
        <v>35</v>
      </c>
      <c r="H131" s="7"/>
    </row>
    <row r="132" spans="1:7" ht="12.75">
      <c r="A132" s="6">
        <v>12</v>
      </c>
      <c r="B132" s="22" t="s">
        <v>48</v>
      </c>
      <c r="C132" s="11">
        <v>1893</v>
      </c>
      <c r="D132" s="21">
        <v>1769</v>
      </c>
      <c r="E132" s="21">
        <v>0</v>
      </c>
      <c r="F132" s="21">
        <f>SUM(C132:E132)-MIN(C132:E132)</f>
        <v>3662</v>
      </c>
      <c r="G132" s="6">
        <v>12</v>
      </c>
    </row>
    <row r="133" spans="1:7" ht="12.75">
      <c r="A133" s="6">
        <v>13</v>
      </c>
      <c r="B133" s="22" t="s">
        <v>53</v>
      </c>
      <c r="C133" s="11">
        <v>946</v>
      </c>
      <c r="D133" s="21">
        <v>2150</v>
      </c>
      <c r="E133" s="21">
        <v>0</v>
      </c>
      <c r="F133" s="21">
        <f>SUM(C133:E133)-MIN(C133:E133)</f>
        <v>3096</v>
      </c>
      <c r="G133" s="6">
        <v>14</v>
      </c>
    </row>
    <row r="134" spans="1:7" ht="12.75" customHeight="1">
      <c r="A134" s="6">
        <v>14</v>
      </c>
      <c r="B134" s="24" t="s">
        <v>39</v>
      </c>
      <c r="C134" s="11">
        <v>1366</v>
      </c>
      <c r="D134" s="21">
        <v>1518</v>
      </c>
      <c r="E134" s="21">
        <v>0</v>
      </c>
      <c r="F134" s="21">
        <f>SUM(C134:E134)-MIN(C134:E134)</f>
        <v>2884</v>
      </c>
      <c r="G134" s="6">
        <v>15</v>
      </c>
    </row>
    <row r="135" spans="1:7" ht="12.75">
      <c r="A135" s="6">
        <v>15</v>
      </c>
      <c r="B135" s="22" t="s">
        <v>37</v>
      </c>
      <c r="C135" s="11">
        <v>1032</v>
      </c>
      <c r="D135" s="21">
        <v>965</v>
      </c>
      <c r="E135" s="21">
        <v>0</v>
      </c>
      <c r="F135" s="21">
        <f>SUM(C135:E135)-MIN(C135:E135)</f>
        <v>1997</v>
      </c>
      <c r="G135" s="6">
        <v>45</v>
      </c>
    </row>
    <row r="136" spans="1:7" ht="12.75">
      <c r="A136" s="6">
        <v>16</v>
      </c>
      <c r="B136" s="22" t="s">
        <v>47</v>
      </c>
      <c r="C136" s="11">
        <v>862</v>
      </c>
      <c r="D136" s="21">
        <v>827</v>
      </c>
      <c r="E136" s="21">
        <v>0</v>
      </c>
      <c r="F136" s="21">
        <f>SUM(C136:E136)-MIN(C136:E136)</f>
        <v>1689</v>
      </c>
      <c r="G136" s="6">
        <v>34</v>
      </c>
    </row>
    <row r="137" spans="1:7" ht="12.75">
      <c r="A137" s="6">
        <v>17</v>
      </c>
      <c r="B137" s="20" t="s">
        <v>38</v>
      </c>
      <c r="C137" s="11">
        <v>814</v>
      </c>
      <c r="D137" s="21">
        <v>857</v>
      </c>
      <c r="E137" s="21">
        <v>0</v>
      </c>
      <c r="F137" s="21">
        <f>SUM(C137:E137)-MIN(C137:E137)</f>
        <v>1671</v>
      </c>
      <c r="G137" s="6">
        <v>23</v>
      </c>
    </row>
    <row r="138" spans="1:7" ht="12.75">
      <c r="A138" s="6">
        <v>18</v>
      </c>
      <c r="B138" s="22" t="s">
        <v>42</v>
      </c>
      <c r="C138" s="11">
        <v>795</v>
      </c>
      <c r="D138" s="21">
        <v>0</v>
      </c>
      <c r="E138" s="21">
        <v>0</v>
      </c>
      <c r="F138" s="21">
        <f>SUM(C138:E138)-MIN(C138:E138)</f>
        <v>795</v>
      </c>
      <c r="G138" s="6">
        <v>44</v>
      </c>
    </row>
    <row r="139" spans="1:7" ht="12.75">
      <c r="A139" s="6">
        <v>19</v>
      </c>
      <c r="B139" s="22" t="s">
        <v>56</v>
      </c>
      <c r="C139" s="11">
        <v>0</v>
      </c>
      <c r="D139" s="21">
        <v>0</v>
      </c>
      <c r="E139" s="21">
        <v>0</v>
      </c>
      <c r="F139" s="21">
        <f>SUM(C139:E139)-MIN(C139:E139)</f>
        <v>0</v>
      </c>
      <c r="G139" s="6">
        <v>24</v>
      </c>
    </row>
    <row r="140" spans="1:33" ht="12.75">
      <c r="A140" s="6">
        <v>20</v>
      </c>
      <c r="B140" s="22" t="s">
        <v>59</v>
      </c>
      <c r="C140" s="34">
        <v>0</v>
      </c>
      <c r="D140" s="26">
        <v>0</v>
      </c>
      <c r="E140" s="26">
        <v>0</v>
      </c>
      <c r="F140" s="21">
        <f>SUM(C140:E140)-MIN(C140:E140)</f>
        <v>0</v>
      </c>
      <c r="G140" s="6">
        <v>26</v>
      </c>
      <c r="AB140" s="16"/>
      <c r="AC140" s="16"/>
      <c r="AD140" s="16"/>
      <c r="AE140" s="17"/>
      <c r="AF140" s="17"/>
      <c r="AG140" s="12"/>
    </row>
    <row r="141" spans="2:6" ht="12.75">
      <c r="B141" s="22"/>
      <c r="D141" s="21"/>
      <c r="E141" s="21"/>
      <c r="F141" s="21"/>
    </row>
    <row r="142" spans="1:59" ht="12.75">
      <c r="A142" s="8" t="s">
        <v>63</v>
      </c>
      <c r="B142" s="25"/>
      <c r="C142" s="10"/>
      <c r="BA142" s="12">
        <v>5.5</v>
      </c>
      <c r="BB142" s="13">
        <f>IF(BA142&gt;0,TRUNC(8945/BA142-1008.5),0)</f>
        <v>617</v>
      </c>
      <c r="BC142" s="7" t="s">
        <v>4</v>
      </c>
      <c r="BE142" s="12">
        <v>7.1</v>
      </c>
      <c r="BF142" s="13">
        <f>IF(BE142&gt;0,TRUNC(11215.8/BE142-684.5),0)</f>
        <v>895</v>
      </c>
      <c r="BG142" s="7" t="s">
        <v>5</v>
      </c>
    </row>
    <row r="143" spans="3:59" ht="12.75">
      <c r="C143" s="18">
        <f>C$5</f>
        <v>41741</v>
      </c>
      <c r="D143" s="18">
        <f>D$5</f>
        <v>41776</v>
      </c>
      <c r="E143" s="18">
        <f>E$5</f>
        <v>41804</v>
      </c>
      <c r="F143" s="19" t="s">
        <v>36</v>
      </c>
      <c r="BA143" s="12">
        <v>5</v>
      </c>
      <c r="BB143" s="13">
        <f>IF(BA143&gt;0,TRUNC(10080/BA143-1039.5),0)</f>
        <v>976</v>
      </c>
      <c r="BC143" s="7" t="s">
        <v>7</v>
      </c>
      <c r="BE143" s="12">
        <v>7.1</v>
      </c>
      <c r="BF143" s="13">
        <f>IF(BE143&gt;0,TRUNC(11212.2/BE150-574.5),0)</f>
        <v>-281</v>
      </c>
      <c r="BG143" s="7" t="s">
        <v>8</v>
      </c>
    </row>
    <row r="144" spans="1:59" ht="12.75">
      <c r="A144" s="13">
        <v>1</v>
      </c>
      <c r="B144" s="22" t="s">
        <v>52</v>
      </c>
      <c r="C144" s="11">
        <v>4380</v>
      </c>
      <c r="D144" s="21">
        <v>4784</v>
      </c>
      <c r="E144" s="21">
        <v>0</v>
      </c>
      <c r="F144" s="21">
        <f>SUM(C144:E144)-MIN(C144:E144)</f>
        <v>9164</v>
      </c>
      <c r="G144" s="6">
        <v>22</v>
      </c>
      <c r="H144" s="7"/>
      <c r="P144" s="27"/>
      <c r="BA144" s="12">
        <v>6.7</v>
      </c>
      <c r="BB144" s="13">
        <f>IF(BA144&gt;0,TRUNC(12312/BA144-1092.5),0)</f>
        <v>745</v>
      </c>
      <c r="BC144" s="7" t="s">
        <v>9</v>
      </c>
      <c r="BE144" s="12">
        <v>11</v>
      </c>
      <c r="BF144" s="13">
        <f>IF(BE144&gt;0,TRUNC(13448.16/BE144-768.5),0)</f>
        <v>454</v>
      </c>
      <c r="BG144" s="7" t="s">
        <v>10</v>
      </c>
    </row>
    <row r="145" spans="1:59" ht="12.75">
      <c r="A145" s="13">
        <v>2</v>
      </c>
      <c r="B145" s="22" t="s">
        <v>45</v>
      </c>
      <c r="C145" s="21">
        <v>3924</v>
      </c>
      <c r="D145" s="21">
        <v>4542</v>
      </c>
      <c r="E145" s="21">
        <v>0</v>
      </c>
      <c r="F145" s="21">
        <f>SUM(C145:E145)-MIN(C145:E145)</f>
        <v>8466</v>
      </c>
      <c r="G145" s="6">
        <v>21</v>
      </c>
      <c r="H145" s="7"/>
      <c r="P145" s="27"/>
      <c r="AB145" s="16"/>
      <c r="AC145" s="16"/>
      <c r="AD145" s="16"/>
      <c r="AE145" s="12"/>
      <c r="AF145" s="12"/>
      <c r="AG145" s="12"/>
      <c r="BA145" s="12">
        <v>10</v>
      </c>
      <c r="BB145" s="13">
        <f>IF(BA145&gt;0,TRUNC(14608.08/BA145-1118.5),0)</f>
        <v>342</v>
      </c>
      <c r="BC145" s="7" t="s">
        <v>11</v>
      </c>
      <c r="BE145" s="12">
        <v>8.3</v>
      </c>
      <c r="BF145" s="13">
        <f>IF(BE145&gt;0,TRUNC(13258.08/BE145-690.5),0)</f>
        <v>906</v>
      </c>
      <c r="BG145" s="7" t="s">
        <v>12</v>
      </c>
    </row>
    <row r="146" spans="1:59" ht="12.75">
      <c r="A146" s="13">
        <v>3</v>
      </c>
      <c r="B146" s="22" t="s">
        <v>55</v>
      </c>
      <c r="C146" s="11">
        <v>4263</v>
      </c>
      <c r="D146" s="21">
        <v>4025</v>
      </c>
      <c r="E146" s="21">
        <v>0</v>
      </c>
      <c r="F146" s="21">
        <f>SUM(C146:E146)-MIN(C146:E146)</f>
        <v>8288</v>
      </c>
      <c r="G146" s="6">
        <v>13</v>
      </c>
      <c r="H146" s="7"/>
      <c r="P146" s="27"/>
      <c r="AB146" s="16"/>
      <c r="AC146" s="16"/>
      <c r="AD146" s="16"/>
      <c r="AE146" s="12"/>
      <c r="AF146" s="12"/>
      <c r="AG146" s="12"/>
      <c r="BA146" s="12">
        <v>10.7</v>
      </c>
      <c r="BB146" s="13">
        <f>IF(BA146&gt;0,TRUNC(19137.6/BA146-1159.5),0)</f>
        <v>629</v>
      </c>
      <c r="BC146" s="7" t="s">
        <v>13</v>
      </c>
      <c r="BE146" s="12">
        <v>9.1</v>
      </c>
      <c r="BF146" s="13">
        <f>IF(BE146&gt;0,TRUNC(13219.2/BE146-671.5),0)</f>
        <v>781</v>
      </c>
      <c r="BG146" s="7" t="s">
        <v>14</v>
      </c>
    </row>
    <row r="147" spans="1:59" ht="12.75">
      <c r="A147" s="13">
        <v>4</v>
      </c>
      <c r="B147" s="22" t="s">
        <v>40</v>
      </c>
      <c r="C147" s="21">
        <v>3800</v>
      </c>
      <c r="D147" s="21">
        <v>4171</v>
      </c>
      <c r="E147" s="21">
        <v>0</v>
      </c>
      <c r="F147" s="21">
        <f>SUM(C147:E147)-MIN(C147:E147)</f>
        <v>7971</v>
      </c>
      <c r="G147" s="6">
        <v>45</v>
      </c>
      <c r="H147" s="7"/>
      <c r="P147" s="27"/>
      <c r="AB147" s="16"/>
      <c r="AC147" s="16"/>
      <c r="AD147" s="16"/>
      <c r="AE147" s="12"/>
      <c r="AF147" s="12"/>
      <c r="AG147" s="12"/>
      <c r="BA147" s="12">
        <v>12.5</v>
      </c>
      <c r="BB147" s="13">
        <f>IF(BA147&gt;0,TRUNC(23666.4/BA147-1185.5),0)</f>
        <v>707</v>
      </c>
      <c r="BC147" s="7" t="s">
        <v>15</v>
      </c>
      <c r="BE147" s="12">
        <v>12.2</v>
      </c>
      <c r="BF147" s="13">
        <f>IF(BE147&gt;0,TRUNC(17498.88/BE147-783.5),0)</f>
        <v>650</v>
      </c>
      <c r="BG147" s="7" t="s">
        <v>16</v>
      </c>
    </row>
    <row r="148" spans="1:59" ht="12.75">
      <c r="A148" s="13">
        <v>5</v>
      </c>
      <c r="B148" s="22" t="s">
        <v>46</v>
      </c>
      <c r="C148" s="21">
        <v>3507</v>
      </c>
      <c r="D148" s="21">
        <v>4360</v>
      </c>
      <c r="E148" s="21">
        <v>0</v>
      </c>
      <c r="F148" s="21">
        <f>SUM(C148:E148)-MIN(C148:E148)</f>
        <v>7867</v>
      </c>
      <c r="G148" s="6">
        <v>42</v>
      </c>
      <c r="H148" s="7"/>
      <c r="AB148" s="16"/>
      <c r="AC148" s="16"/>
      <c r="AD148" s="16"/>
      <c r="AE148" s="12"/>
      <c r="AF148" s="12"/>
      <c r="AG148" s="12"/>
      <c r="BA148" s="12">
        <v>17.8</v>
      </c>
      <c r="BB148" s="13">
        <f>IF(BA148&gt;0,TRUNC(35559/BA148-1181.5),0)</f>
        <v>816</v>
      </c>
      <c r="BC148" s="7" t="s">
        <v>17</v>
      </c>
      <c r="BE148" s="12">
        <v>13.1</v>
      </c>
      <c r="BF148" s="13">
        <f>IF(BE148&gt;0,TRUNC(17245.44/BE148-702.5),0)</f>
        <v>613</v>
      </c>
      <c r="BG148" s="7" t="s">
        <v>18</v>
      </c>
    </row>
    <row r="149" spans="1:59" ht="12.75">
      <c r="A149" s="29">
        <v>6</v>
      </c>
      <c r="B149" s="22" t="s">
        <v>51</v>
      </c>
      <c r="C149" s="21">
        <v>3653</v>
      </c>
      <c r="D149" s="21">
        <v>3852</v>
      </c>
      <c r="E149" s="21">
        <v>0</v>
      </c>
      <c r="F149" s="21">
        <f>SUM(C149:E149)-MIN(C149:E149)</f>
        <v>7505</v>
      </c>
      <c r="G149" s="6">
        <v>32</v>
      </c>
      <c r="H149" s="7"/>
      <c r="K149" s="23"/>
      <c r="AB149" s="16"/>
      <c r="AC149" s="16"/>
      <c r="AD149" s="16"/>
      <c r="AE149" s="12"/>
      <c r="AG149" s="12"/>
      <c r="BA149" s="12">
        <v>145.9</v>
      </c>
      <c r="BB149" s="13">
        <f>IF(BA149&gt;0,TRUNC(160470.5/(TRUNC(BA149/100)*60+BA149-TRUNC(BA149/100)*100)-911.35),0)</f>
        <v>603</v>
      </c>
      <c r="BC149" s="7" t="s">
        <v>19</v>
      </c>
      <c r="BE149" s="12">
        <v>16.6</v>
      </c>
      <c r="BF149" s="13">
        <f>IF(BE149&gt;0,TRUNC(20980.8/BE149-631.5),0)</f>
        <v>632</v>
      </c>
      <c r="BG149" s="7" t="s">
        <v>20</v>
      </c>
    </row>
    <row r="150" spans="1:59" ht="12.75">
      <c r="A150" s="29">
        <v>7</v>
      </c>
      <c r="B150" s="22" t="s">
        <v>49</v>
      </c>
      <c r="C150" s="21">
        <v>3461</v>
      </c>
      <c r="D150" s="21">
        <v>3967</v>
      </c>
      <c r="E150" s="21">
        <v>0</v>
      </c>
      <c r="F150" s="21">
        <f>SUM(C150:E150)-MIN(C150:E150)</f>
        <v>7428</v>
      </c>
      <c r="G150" s="6">
        <v>41</v>
      </c>
      <c r="AB150" s="16"/>
      <c r="AC150" s="16"/>
      <c r="AD150" s="16"/>
      <c r="AE150" s="12"/>
      <c r="AF150" s="12"/>
      <c r="AG150" s="12"/>
      <c r="BA150" s="12">
        <v>154.1</v>
      </c>
      <c r="BB150" s="13">
        <f>IF(BA150&gt;0,TRUNC(216604.8/(TRUNC(BA150/100)*60+BA150-TRUNC(BA150/100)*100)-884.5),0)</f>
        <v>1013</v>
      </c>
      <c r="BC150" s="7" t="s">
        <v>21</v>
      </c>
      <c r="BE150" s="12">
        <v>38.3</v>
      </c>
      <c r="BF150" s="13">
        <f>IF(BE150&gt;0,TRUNC(70146/BE150-866.5),0)</f>
        <v>964</v>
      </c>
      <c r="BG150" s="7" t="s">
        <v>22</v>
      </c>
    </row>
    <row r="151" spans="1:59" ht="12.75">
      <c r="A151" s="22">
        <v>8</v>
      </c>
      <c r="B151" s="22" t="s">
        <v>44</v>
      </c>
      <c r="C151" s="21">
        <v>3613</v>
      </c>
      <c r="D151" s="21">
        <v>3698</v>
      </c>
      <c r="E151" s="21">
        <v>0</v>
      </c>
      <c r="F151" s="21">
        <f>SUM(C151:E151)-MIN(C151:E151)</f>
        <v>7311</v>
      </c>
      <c r="G151" s="6">
        <v>43</v>
      </c>
      <c r="AB151" s="16"/>
      <c r="AC151" s="16"/>
      <c r="AD151" s="16"/>
      <c r="AF151" s="12"/>
      <c r="AG151" s="12"/>
      <c r="BA151" s="12">
        <v>251.2</v>
      </c>
      <c r="BB151" s="13">
        <f>IF(BA151&gt;0,TRUNC(276912/(TRUNC(BA151/100)*60+BA151-TRUNC(BA151/100)*100)-838.5),0)</f>
        <v>778</v>
      </c>
      <c r="BC151" s="7" t="s">
        <v>23</v>
      </c>
      <c r="BE151" s="30">
        <v>10.64</v>
      </c>
      <c r="BF151" s="13">
        <f>IF(BE151&gt;0,TRUNC(SQRT(BE151)*303.73-437.5),0)</f>
        <v>553</v>
      </c>
      <c r="BG151" s="7" t="s">
        <v>24</v>
      </c>
    </row>
    <row r="152" spans="1:59" ht="12.75">
      <c r="A152" s="13">
        <v>9</v>
      </c>
      <c r="B152" s="22" t="s">
        <v>53</v>
      </c>
      <c r="C152" s="21">
        <v>3845</v>
      </c>
      <c r="D152" s="21">
        <v>3444</v>
      </c>
      <c r="E152" s="21">
        <v>0</v>
      </c>
      <c r="F152" s="21">
        <f>SUM(C152:E152)-MIN(C152:E152)</f>
        <v>7289</v>
      </c>
      <c r="G152" s="6">
        <v>12</v>
      </c>
      <c r="P152" s="27"/>
      <c r="AB152" s="16"/>
      <c r="AC152" s="16"/>
      <c r="AD152" s="16"/>
      <c r="AE152" s="12"/>
      <c r="AF152" s="12"/>
      <c r="AG152" s="12"/>
      <c r="BA152" s="12">
        <v>355.3</v>
      </c>
      <c r="BB152" s="13">
        <f>IF(BA152&gt;0,TRUNC(425632/(TRUNC(BA152/100)*60+BA152-TRUNC(BA152/100)*100)-788.5),0)</f>
        <v>1020</v>
      </c>
      <c r="BC152" s="7" t="s">
        <v>25</v>
      </c>
      <c r="BE152" s="30">
        <v>39.32</v>
      </c>
      <c r="BF152" s="13">
        <f>IF(BE152&gt;0,TRUNC(SQRT(BE152)*166.714-438.5),0)</f>
        <v>606</v>
      </c>
      <c r="BG152" s="7" t="s">
        <v>26</v>
      </c>
    </row>
    <row r="153" spans="1:59" ht="12.75">
      <c r="A153" s="13">
        <v>10</v>
      </c>
      <c r="B153" s="22" t="s">
        <v>47</v>
      </c>
      <c r="C153" s="21">
        <v>2072</v>
      </c>
      <c r="D153" s="21">
        <v>3517</v>
      </c>
      <c r="E153" s="21">
        <v>0</v>
      </c>
      <c r="F153" s="21">
        <f>SUM(C153:E153)-MIN(C153:E153)</f>
        <v>5589</v>
      </c>
      <c r="G153" s="6">
        <v>31</v>
      </c>
      <c r="P153" s="27"/>
      <c r="AB153" s="16"/>
      <c r="AC153" s="16"/>
      <c r="AD153" s="16"/>
      <c r="AE153" s="12"/>
      <c r="AF153" s="12"/>
      <c r="AG153" s="12"/>
      <c r="BA153" s="12">
        <v>20.5</v>
      </c>
      <c r="BB153" s="13">
        <f>IF(BA153&gt;0,TRUNC(80640/BA153-2079.5),0)</f>
        <v>1854</v>
      </c>
      <c r="BC153" s="7" t="s">
        <v>27</v>
      </c>
      <c r="BE153" s="30">
        <v>28.54</v>
      </c>
      <c r="BF153" s="13">
        <f>IF(BE153&gt;0,TRUNC(SQRT(BE153)*170.314-437.5),0)</f>
        <v>472</v>
      </c>
      <c r="BG153" s="7" t="s">
        <v>28</v>
      </c>
    </row>
    <row r="154" spans="1:59" ht="12.75">
      <c r="A154" s="6">
        <v>11</v>
      </c>
      <c r="B154" s="22" t="s">
        <v>50</v>
      </c>
      <c r="C154" s="21">
        <v>2057</v>
      </c>
      <c r="D154" s="21">
        <v>2151</v>
      </c>
      <c r="E154" s="21">
        <v>0</v>
      </c>
      <c r="F154" s="21">
        <f>SUM(C154:E154)-MIN(C154:E154)</f>
        <v>4208</v>
      </c>
      <c r="G154" s="6">
        <v>34</v>
      </c>
      <c r="P154" s="27"/>
      <c r="AB154" s="16"/>
      <c r="AC154" s="16"/>
      <c r="AD154" s="16"/>
      <c r="AE154" s="12"/>
      <c r="AF154" s="12"/>
      <c r="AG154" s="12"/>
      <c r="BA154" s="12">
        <v>26.1</v>
      </c>
      <c r="BB154" s="13">
        <f>IF(BA154&gt;0,TRUNC(116864.64/BA154-2237.5),0)</f>
        <v>2240</v>
      </c>
      <c r="BC154" s="7" t="s">
        <v>29</v>
      </c>
      <c r="BE154" s="30">
        <v>33.5</v>
      </c>
      <c r="BF154" s="13">
        <f>IF(BE154&gt;0,TRUNC(SQRT(BE154)*126-345.5),0)</f>
        <v>383</v>
      </c>
      <c r="BG154" s="7" t="s">
        <v>30</v>
      </c>
    </row>
    <row r="155" spans="1:59" ht="12.75">
      <c r="A155" s="6">
        <v>12</v>
      </c>
      <c r="B155" s="22" t="s">
        <v>41</v>
      </c>
      <c r="C155" s="21">
        <v>2191</v>
      </c>
      <c r="D155" s="21">
        <v>1992</v>
      </c>
      <c r="E155" s="21">
        <v>0</v>
      </c>
      <c r="F155" s="21">
        <f>SUM(C155:E155)-MIN(C155:E155)</f>
        <v>4183</v>
      </c>
      <c r="G155" s="6">
        <v>14</v>
      </c>
      <c r="P155" s="27"/>
      <c r="AB155" s="16"/>
      <c r="AC155" s="16"/>
      <c r="AD155" s="16"/>
      <c r="AE155" s="12"/>
      <c r="AF155" s="12"/>
      <c r="AG155" s="12"/>
      <c r="BA155" s="12">
        <v>44.4</v>
      </c>
      <c r="BB155" s="13">
        <f>IF(BA155&gt;0,TRUNC(153100.8/BA155-2319.5),0)</f>
        <v>1128</v>
      </c>
      <c r="BC155" s="7" t="s">
        <v>31</v>
      </c>
      <c r="BE155" s="30">
        <v>4.42</v>
      </c>
      <c r="BF155" s="13">
        <f>IF(BE155&gt;0,IF(BE155&gt;4.41,TRUNC(SQRT(BE155)*887.99-1364.5),500+200*(BE152-4.41)),0)</f>
        <v>502</v>
      </c>
      <c r="BG155" s="7" t="s">
        <v>32</v>
      </c>
    </row>
    <row r="156" spans="1:59" ht="12.75">
      <c r="A156" s="6">
        <v>13</v>
      </c>
      <c r="B156" s="24" t="s">
        <v>39</v>
      </c>
      <c r="C156" s="21">
        <v>2068</v>
      </c>
      <c r="D156" s="21">
        <v>1922</v>
      </c>
      <c r="E156" s="21">
        <v>0</v>
      </c>
      <c r="F156" s="21">
        <f>SUM(C156:E156)-MIN(C156:E156)</f>
        <v>3990</v>
      </c>
      <c r="G156" s="6">
        <v>35</v>
      </c>
      <c r="P156" s="27"/>
      <c r="AB156" s="16"/>
      <c r="AC156" s="16"/>
      <c r="AD156" s="16"/>
      <c r="AE156" s="12"/>
      <c r="AF156" s="12"/>
      <c r="AG156" s="12"/>
      <c r="BA156" s="12">
        <v>41.1</v>
      </c>
      <c r="BB156" s="13">
        <f>IF(BA156&gt;0,TRUNC(189331.2/BA156-2370.5),0)</f>
        <v>2236</v>
      </c>
      <c r="BC156" s="7" t="s">
        <v>33</v>
      </c>
      <c r="BE156" s="30">
        <v>1.32</v>
      </c>
      <c r="BF156" s="13">
        <f>IF(BE156&gt;0,IF(BE156&gt;1.35,TRUNC(SQRT(BE156)*1977.53-1798.5),TRUNC(499.45+733.33*(BE156-1.35))),0)</f>
        <v>477</v>
      </c>
      <c r="BG156" s="7" t="s">
        <v>34</v>
      </c>
    </row>
    <row r="157" spans="1:59" ht="12.75">
      <c r="A157" s="6">
        <v>14</v>
      </c>
      <c r="B157" s="22" t="s">
        <v>37</v>
      </c>
      <c r="C157" s="21">
        <v>1228</v>
      </c>
      <c r="D157" s="21">
        <v>1349</v>
      </c>
      <c r="E157" s="21">
        <v>0</v>
      </c>
      <c r="F157" s="21">
        <f>SUM(C157:E157)-MIN(C157:E157)</f>
        <v>2577</v>
      </c>
      <c r="G157" s="6">
        <v>15</v>
      </c>
      <c r="P157" s="27"/>
      <c r="AB157" s="16"/>
      <c r="AC157" s="16"/>
      <c r="AD157" s="16"/>
      <c r="AE157" s="12"/>
      <c r="AF157" s="12"/>
      <c r="AG157" s="12"/>
      <c r="BA157" s="12"/>
      <c r="BB157" s="13"/>
      <c r="BC157" s="7"/>
      <c r="BE157" s="30"/>
      <c r="BF157" s="13"/>
      <c r="BG157" s="7"/>
    </row>
    <row r="158" spans="1:59" ht="12.75">
      <c r="A158" s="6">
        <v>15</v>
      </c>
      <c r="B158" s="22" t="s">
        <v>56</v>
      </c>
      <c r="C158" s="21">
        <v>1183</v>
      </c>
      <c r="D158" s="21">
        <v>1185</v>
      </c>
      <c r="E158" s="21">
        <v>0</v>
      </c>
      <c r="F158" s="21">
        <f>SUM(C158:E158)-MIN(C158:E158)</f>
        <v>2368</v>
      </c>
      <c r="G158" s="6">
        <v>33</v>
      </c>
      <c r="P158" s="27"/>
      <c r="AB158" s="16"/>
      <c r="AC158" s="16"/>
      <c r="AD158" s="16"/>
      <c r="AE158" s="12"/>
      <c r="AF158" s="12"/>
      <c r="AG158" s="12"/>
      <c r="BA158" s="12"/>
      <c r="BB158" s="13"/>
      <c r="BC158" s="7"/>
      <c r="BE158" s="30"/>
      <c r="BF158" s="13"/>
      <c r="BG158" s="7"/>
    </row>
    <row r="159" spans="1:59" ht="12.75">
      <c r="A159" s="6">
        <v>16</v>
      </c>
      <c r="B159" s="22" t="s">
        <v>43</v>
      </c>
      <c r="C159" s="21">
        <v>1206</v>
      </c>
      <c r="D159" s="21">
        <v>778</v>
      </c>
      <c r="E159" s="21">
        <v>0</v>
      </c>
      <c r="F159" s="21">
        <f>SUM(C159:E159)-MIN(C159:E159)</f>
        <v>1984</v>
      </c>
      <c r="G159" s="6">
        <v>24</v>
      </c>
      <c r="P159" s="27"/>
      <c r="AB159" s="16"/>
      <c r="AC159" s="16"/>
      <c r="AD159" s="16"/>
      <c r="AE159" s="12"/>
      <c r="AF159" s="12"/>
      <c r="AG159" s="12"/>
      <c r="BA159" s="12"/>
      <c r="BB159" s="13"/>
      <c r="BC159" s="7"/>
      <c r="BE159" s="30"/>
      <c r="BF159" s="13"/>
      <c r="BG159" s="7"/>
    </row>
    <row r="160" spans="1:59" ht="12.75">
      <c r="A160" s="6">
        <v>17</v>
      </c>
      <c r="B160" s="20" t="s">
        <v>38</v>
      </c>
      <c r="C160" s="21">
        <v>531</v>
      </c>
      <c r="D160" s="21">
        <v>1144</v>
      </c>
      <c r="E160" s="21">
        <v>0</v>
      </c>
      <c r="F160" s="21">
        <f>SUM(C160:E160)-MIN(C160:E160)</f>
        <v>1675</v>
      </c>
      <c r="G160" s="6">
        <v>11</v>
      </c>
      <c r="P160" s="27"/>
      <c r="AB160" s="16"/>
      <c r="AC160" s="16"/>
      <c r="AD160" s="16"/>
      <c r="AE160" s="12"/>
      <c r="AF160" s="12"/>
      <c r="AG160" s="12"/>
      <c r="BA160" s="12"/>
      <c r="BB160" s="13"/>
      <c r="BC160" s="7"/>
      <c r="BE160" s="30"/>
      <c r="BF160" s="13"/>
      <c r="BG160" s="7"/>
    </row>
    <row r="161" spans="1:59" ht="12.75">
      <c r="A161" s="6">
        <v>18</v>
      </c>
      <c r="B161" s="22" t="s">
        <v>48</v>
      </c>
      <c r="C161" s="21">
        <v>634</v>
      </c>
      <c r="D161" s="21">
        <v>0</v>
      </c>
      <c r="E161" s="21">
        <v>0</v>
      </c>
      <c r="F161" s="21">
        <f>SUM(C161:E161)-MIN(C161:E161)</f>
        <v>634</v>
      </c>
      <c r="G161" s="6">
        <v>23</v>
      </c>
      <c r="P161" s="27"/>
      <c r="AB161" s="16"/>
      <c r="AC161" s="16"/>
      <c r="AD161" s="16"/>
      <c r="AE161" s="12"/>
      <c r="AF161" s="12"/>
      <c r="AG161" s="12"/>
      <c r="BA161" s="12"/>
      <c r="BB161" s="13"/>
      <c r="BC161" s="7"/>
      <c r="BE161" s="30"/>
      <c r="BF161" s="13"/>
      <c r="BG161" s="7"/>
    </row>
    <row r="162" spans="1:59" ht="12.75">
      <c r="A162" s="6">
        <v>19</v>
      </c>
      <c r="B162" s="22" t="s">
        <v>59</v>
      </c>
      <c r="C162" s="34">
        <v>0</v>
      </c>
      <c r="D162" s="26">
        <v>0</v>
      </c>
      <c r="E162" s="26">
        <v>0</v>
      </c>
      <c r="F162" s="21">
        <f>SUM(C162:E162)-MIN(C162:E162)</f>
        <v>0</v>
      </c>
      <c r="G162" s="6">
        <v>26</v>
      </c>
      <c r="P162" s="27"/>
      <c r="AB162" s="16"/>
      <c r="AC162" s="16"/>
      <c r="AD162" s="16"/>
      <c r="AE162" s="12"/>
      <c r="AF162" s="12"/>
      <c r="AG162" s="12"/>
      <c r="BA162" s="12"/>
      <c r="BB162" s="13"/>
      <c r="BC162" s="7"/>
      <c r="BE162" s="30"/>
      <c r="BF162" s="13"/>
      <c r="BG162" s="7"/>
    </row>
    <row r="163" spans="1:33" ht="12.75">
      <c r="A163" s="6">
        <v>20</v>
      </c>
      <c r="B163" s="22" t="s">
        <v>42</v>
      </c>
      <c r="C163" s="21">
        <v>0</v>
      </c>
      <c r="D163" s="21">
        <v>0</v>
      </c>
      <c r="E163" s="21">
        <v>0</v>
      </c>
      <c r="F163" s="21">
        <f>SUM(C163:E163)-MIN(C163:E163)</f>
        <v>0</v>
      </c>
      <c r="G163" s="6">
        <v>44</v>
      </c>
      <c r="AB163" s="16"/>
      <c r="AC163" s="16"/>
      <c r="AD163" s="16"/>
      <c r="AE163" s="17"/>
      <c r="AF163" s="17"/>
      <c r="AG163" s="12"/>
    </row>
    <row r="164" spans="2:59" ht="12.75">
      <c r="B164" s="22"/>
      <c r="F164" s="21"/>
      <c r="P164" s="27"/>
      <c r="AB164" s="16"/>
      <c r="AC164" s="16"/>
      <c r="AD164" s="16"/>
      <c r="AE164" s="12"/>
      <c r="AF164" s="12"/>
      <c r="AG164" s="12"/>
      <c r="BA164" s="12"/>
      <c r="BB164" s="13"/>
      <c r="BC164" s="7"/>
      <c r="BE164" s="30"/>
      <c r="BF164" s="13"/>
      <c r="BG164" s="7"/>
    </row>
    <row r="165" spans="1:59" ht="12.75">
      <c r="A165" s="8" t="s">
        <v>62</v>
      </c>
      <c r="B165" s="14"/>
      <c r="C165" s="10"/>
      <c r="H165" s="7"/>
      <c r="P165" s="27"/>
      <c r="AB165" s="16"/>
      <c r="AC165" s="16"/>
      <c r="AD165" s="16"/>
      <c r="AE165" s="12"/>
      <c r="AF165" s="12"/>
      <c r="AG165" s="12"/>
      <c r="BE165" s="31">
        <v>3.5</v>
      </c>
      <c r="BF165" s="13">
        <f>IF(BE165&gt;0,TRUNC(SQRT(BE165)*795.66-686.5),0)</f>
        <v>802</v>
      </c>
      <c r="BG165" s="7" t="s">
        <v>35</v>
      </c>
    </row>
    <row r="166" spans="3:33" ht="12.75">
      <c r="C166" s="18">
        <f>C$5</f>
        <v>41741</v>
      </c>
      <c r="D166" s="18">
        <f>D$5</f>
        <v>41776</v>
      </c>
      <c r="E166" s="18">
        <f>E$5</f>
        <v>41804</v>
      </c>
      <c r="F166" s="19" t="s">
        <v>36</v>
      </c>
      <c r="P166" s="27"/>
      <c r="AB166" s="16"/>
      <c r="AC166" s="16"/>
      <c r="AD166" s="16"/>
      <c r="AE166" s="12"/>
      <c r="AF166" s="12"/>
      <c r="AG166" s="12"/>
    </row>
    <row r="167" spans="1:33" ht="12.75">
      <c r="A167" s="13">
        <v>1</v>
      </c>
      <c r="B167" s="22" t="s">
        <v>45</v>
      </c>
      <c r="C167" s="21">
        <v>4626</v>
      </c>
      <c r="D167" s="21">
        <v>4594</v>
      </c>
      <c r="E167" s="21">
        <v>0</v>
      </c>
      <c r="F167" s="21">
        <f>SUM(C167:E167)-MIN(C167:E167)</f>
        <v>9220</v>
      </c>
      <c r="G167" s="6">
        <v>13</v>
      </c>
      <c r="H167" s="7"/>
      <c r="AB167" s="16"/>
      <c r="AC167" s="16"/>
      <c r="AD167" s="16"/>
      <c r="AE167" s="12"/>
      <c r="AF167" s="12"/>
      <c r="AG167" s="12"/>
    </row>
    <row r="168" spans="1:33" ht="12.75">
      <c r="A168" s="13">
        <v>2</v>
      </c>
      <c r="B168" s="22" t="s">
        <v>46</v>
      </c>
      <c r="C168" s="21">
        <v>3894</v>
      </c>
      <c r="D168" s="21">
        <v>4090</v>
      </c>
      <c r="E168" s="21">
        <v>0</v>
      </c>
      <c r="F168" s="21">
        <f>SUM(C168:E168)-MIN(C168:E168)</f>
        <v>7984</v>
      </c>
      <c r="G168" s="6">
        <v>43</v>
      </c>
      <c r="H168" s="7"/>
      <c r="AB168" s="16"/>
      <c r="AC168" s="16"/>
      <c r="AD168" s="16"/>
      <c r="AE168" s="12"/>
      <c r="AF168" s="12"/>
      <c r="AG168" s="12"/>
    </row>
    <row r="169" spans="1:33" ht="12.75">
      <c r="A169" s="13">
        <v>3</v>
      </c>
      <c r="B169" s="22" t="s">
        <v>52</v>
      </c>
      <c r="C169" s="21">
        <v>3764</v>
      </c>
      <c r="D169" s="21">
        <v>3957</v>
      </c>
      <c r="E169" s="21">
        <v>0</v>
      </c>
      <c r="F169" s="21">
        <f>SUM(C169:E169)-MIN(C169:E169)</f>
        <v>7721</v>
      </c>
      <c r="G169" s="6">
        <v>22</v>
      </c>
      <c r="H169" s="7"/>
      <c r="AB169" s="16"/>
      <c r="AC169" s="16"/>
      <c r="AD169" s="16"/>
      <c r="AE169" s="12"/>
      <c r="AF169" s="12"/>
      <c r="AG169" s="12"/>
    </row>
    <row r="170" spans="1:33" ht="12.75">
      <c r="A170" s="13">
        <v>4</v>
      </c>
      <c r="B170" s="22" t="s">
        <v>51</v>
      </c>
      <c r="C170" s="21">
        <v>3022</v>
      </c>
      <c r="D170" s="21">
        <v>3392</v>
      </c>
      <c r="E170" s="21">
        <v>0</v>
      </c>
      <c r="F170" s="21">
        <f>SUM(C170:E170)-MIN(C170:E170)</f>
        <v>6414</v>
      </c>
      <c r="G170" s="6">
        <v>32</v>
      </c>
      <c r="H170" s="7"/>
      <c r="P170" s="27"/>
      <c r="AB170" s="16"/>
      <c r="AC170" s="16"/>
      <c r="AD170" s="16"/>
      <c r="AE170" s="12"/>
      <c r="AF170" s="12"/>
      <c r="AG170" s="12"/>
    </row>
    <row r="171" spans="1:33" ht="12.75">
      <c r="A171" s="13">
        <v>5</v>
      </c>
      <c r="B171" s="22" t="s">
        <v>43</v>
      </c>
      <c r="C171" s="21">
        <v>2857</v>
      </c>
      <c r="D171" s="21">
        <v>3081</v>
      </c>
      <c r="E171" s="21">
        <v>0</v>
      </c>
      <c r="F171" s="21">
        <f>SUM(C171:E171)-MIN(C171:E171)</f>
        <v>5938</v>
      </c>
      <c r="G171" s="6">
        <v>21</v>
      </c>
      <c r="H171" s="7"/>
      <c r="P171" s="27"/>
      <c r="AB171" s="16"/>
      <c r="AC171" s="16"/>
      <c r="AD171" s="16"/>
      <c r="AE171" s="12"/>
      <c r="AF171" s="12"/>
      <c r="AG171" s="12"/>
    </row>
    <row r="172" spans="1:31" ht="12.75">
      <c r="A172" s="13">
        <v>6</v>
      </c>
      <c r="B172" s="22" t="s">
        <v>49</v>
      </c>
      <c r="C172" s="21">
        <v>2845</v>
      </c>
      <c r="D172" s="21">
        <v>3068</v>
      </c>
      <c r="E172" s="21">
        <v>0</v>
      </c>
      <c r="F172" s="21">
        <f>SUM(C172:E172)-MIN(C172:E172)</f>
        <v>5913</v>
      </c>
      <c r="G172" s="6">
        <v>33</v>
      </c>
      <c r="H172" s="7"/>
      <c r="M172" s="27"/>
      <c r="P172" s="27"/>
      <c r="AB172" s="16"/>
      <c r="AC172" s="16"/>
      <c r="AE172" s="16"/>
    </row>
    <row r="173" spans="1:33" ht="12.75">
      <c r="A173" s="13">
        <v>7</v>
      </c>
      <c r="B173" s="22" t="s">
        <v>55</v>
      </c>
      <c r="C173" s="21">
        <v>3009</v>
      </c>
      <c r="D173" s="21">
        <v>2798</v>
      </c>
      <c r="E173" s="21">
        <v>0</v>
      </c>
      <c r="F173" s="21">
        <f>SUM(C173:E173)-MIN(C173:E173)</f>
        <v>5807</v>
      </c>
      <c r="G173" s="6">
        <v>12</v>
      </c>
      <c r="H173" s="7"/>
      <c r="J173" s="23"/>
      <c r="M173" s="27"/>
      <c r="P173" s="27"/>
      <c r="AB173" s="16"/>
      <c r="AC173" s="16"/>
      <c r="AD173" s="16"/>
      <c r="AG173" s="12"/>
    </row>
    <row r="174" spans="1:33" ht="12.75">
      <c r="A174" s="13">
        <v>8</v>
      </c>
      <c r="B174" s="22" t="s">
        <v>41</v>
      </c>
      <c r="C174" s="21">
        <v>2446</v>
      </c>
      <c r="D174" s="21">
        <v>2725</v>
      </c>
      <c r="E174" s="21">
        <v>0</v>
      </c>
      <c r="F174" s="21">
        <f>SUM(C174:E174)-MIN(C174:E174)</f>
        <v>5171</v>
      </c>
      <c r="G174" s="6">
        <v>31</v>
      </c>
      <c r="H174" s="7"/>
      <c r="K174" s="23"/>
      <c r="M174" s="12"/>
      <c r="P174" s="27"/>
      <c r="AB174" s="16"/>
      <c r="AC174" s="16"/>
      <c r="AD174" s="16"/>
      <c r="AG174" s="12"/>
    </row>
    <row r="175" spans="1:33" ht="12.75">
      <c r="A175" s="6">
        <v>9</v>
      </c>
      <c r="B175" s="22" t="s">
        <v>40</v>
      </c>
      <c r="C175" s="21">
        <v>1947</v>
      </c>
      <c r="D175" s="21">
        <v>2987</v>
      </c>
      <c r="E175" s="21">
        <v>0</v>
      </c>
      <c r="F175" s="21">
        <f>SUM(C175:E175)-MIN(C175:E175)</f>
        <v>4934</v>
      </c>
      <c r="G175" s="6">
        <v>42</v>
      </c>
      <c r="H175" s="7"/>
      <c r="M175" s="27"/>
      <c r="P175" s="27"/>
      <c r="AB175" s="16"/>
      <c r="AC175" s="16"/>
      <c r="AD175" s="16"/>
      <c r="AG175" s="12"/>
    </row>
    <row r="176" spans="1:33" ht="12.75">
      <c r="A176" s="6">
        <v>10</v>
      </c>
      <c r="B176" s="24" t="s">
        <v>39</v>
      </c>
      <c r="C176" s="21">
        <v>1322</v>
      </c>
      <c r="D176" s="21">
        <v>1465</v>
      </c>
      <c r="E176" s="21">
        <v>0</v>
      </c>
      <c r="F176" s="21">
        <f>SUM(C176:E176)-MIN(C176:E176)</f>
        <v>2787</v>
      </c>
      <c r="G176" s="6">
        <v>14</v>
      </c>
      <c r="H176" s="7"/>
      <c r="M176" s="27"/>
      <c r="P176" s="27"/>
      <c r="AB176" s="16"/>
      <c r="AC176" s="16"/>
      <c r="AD176" s="16"/>
      <c r="AG176" s="12"/>
    </row>
    <row r="177" spans="1:33" ht="12.75">
      <c r="A177" s="6">
        <v>11</v>
      </c>
      <c r="B177" s="22" t="s">
        <v>53</v>
      </c>
      <c r="C177" s="21">
        <v>830</v>
      </c>
      <c r="D177" s="21">
        <v>1288</v>
      </c>
      <c r="E177" s="21">
        <v>0</v>
      </c>
      <c r="F177" s="21">
        <f>SUM(C177:E177)-MIN(C177:E177)</f>
        <v>2118</v>
      </c>
      <c r="G177" s="6">
        <v>45</v>
      </c>
      <c r="H177" s="7"/>
      <c r="M177" s="27"/>
      <c r="P177" s="27"/>
      <c r="AB177" s="16"/>
      <c r="AC177" s="16"/>
      <c r="AD177" s="16"/>
      <c r="AG177" s="12"/>
    </row>
    <row r="178" spans="1:33" ht="12.75">
      <c r="A178" s="6">
        <v>12</v>
      </c>
      <c r="B178" s="22" t="s">
        <v>44</v>
      </c>
      <c r="C178" s="21">
        <v>631</v>
      </c>
      <c r="D178" s="21">
        <v>1061</v>
      </c>
      <c r="E178" s="21">
        <v>0</v>
      </c>
      <c r="F178" s="21">
        <f>SUM(C178:E178)-MIN(C178:E178)</f>
        <v>1692</v>
      </c>
      <c r="G178" s="6">
        <v>44</v>
      </c>
      <c r="M178" s="27"/>
      <c r="P178" s="27"/>
      <c r="AB178" s="16"/>
      <c r="AC178" s="16"/>
      <c r="AD178" s="16"/>
      <c r="AE178" s="12"/>
      <c r="AF178" s="12"/>
      <c r="AG178" s="12"/>
    </row>
    <row r="179" spans="1:33" ht="12.75">
      <c r="A179" s="13">
        <v>13</v>
      </c>
      <c r="B179" s="22" t="s">
        <v>48</v>
      </c>
      <c r="C179" s="21">
        <v>401</v>
      </c>
      <c r="D179" s="21">
        <v>1061</v>
      </c>
      <c r="E179" s="21">
        <v>0</v>
      </c>
      <c r="F179" s="21">
        <f>SUM(C179:E179)-MIN(C179:E179)</f>
        <v>1462</v>
      </c>
      <c r="G179" s="6">
        <v>41</v>
      </c>
      <c r="AB179" s="16"/>
      <c r="AC179" s="16"/>
      <c r="AD179" s="16"/>
      <c r="AE179" s="12"/>
      <c r="AF179" s="12"/>
      <c r="AG179" s="12"/>
    </row>
    <row r="180" spans="1:33" ht="12.75">
      <c r="A180" s="13">
        <v>14</v>
      </c>
      <c r="B180" s="22" t="s">
        <v>50</v>
      </c>
      <c r="C180" s="21">
        <v>0</v>
      </c>
      <c r="D180" s="21">
        <v>1075</v>
      </c>
      <c r="E180" s="21">
        <v>0</v>
      </c>
      <c r="F180" s="21">
        <f>SUM(C180:E180)-MIN(C180:E180)</f>
        <v>1075</v>
      </c>
      <c r="G180" s="6">
        <v>11</v>
      </c>
      <c r="AB180" s="16"/>
      <c r="AC180" s="16"/>
      <c r="AD180" s="16"/>
      <c r="AE180" s="12"/>
      <c r="AF180" s="12"/>
      <c r="AG180" s="12"/>
    </row>
    <row r="181" spans="1:33" ht="12.75">
      <c r="A181" s="6">
        <v>15</v>
      </c>
      <c r="B181" s="22" t="s">
        <v>37</v>
      </c>
      <c r="C181" s="21">
        <v>0</v>
      </c>
      <c r="D181" s="21">
        <v>673</v>
      </c>
      <c r="E181" s="21">
        <v>0</v>
      </c>
      <c r="F181" s="21">
        <f>SUM(C181:E181)-MIN(C181:E181)</f>
        <v>673</v>
      </c>
      <c r="G181" s="6">
        <v>34</v>
      </c>
      <c r="AB181" s="16"/>
      <c r="AC181" s="16"/>
      <c r="AD181" s="16"/>
      <c r="AE181" s="12"/>
      <c r="AF181" s="12"/>
      <c r="AG181" s="12"/>
    </row>
    <row r="182" spans="1:33" ht="12.75">
      <c r="A182" s="13">
        <v>16</v>
      </c>
      <c r="B182" s="22" t="s">
        <v>42</v>
      </c>
      <c r="C182" s="21">
        <v>644</v>
      </c>
      <c r="D182" s="21">
        <v>0</v>
      </c>
      <c r="E182" s="21">
        <v>0</v>
      </c>
      <c r="F182" s="21">
        <f>SUM(C182:E182)-MIN(C182:E182)</f>
        <v>644</v>
      </c>
      <c r="G182" s="6">
        <v>15</v>
      </c>
      <c r="AB182" s="16"/>
      <c r="AC182" s="16"/>
      <c r="AD182" s="16"/>
      <c r="AE182" s="12"/>
      <c r="AF182" s="12"/>
      <c r="AG182" s="12"/>
    </row>
    <row r="183" spans="1:33" ht="12.75">
      <c r="A183" s="13">
        <v>17</v>
      </c>
      <c r="B183" s="22" t="s">
        <v>47</v>
      </c>
      <c r="C183" s="21">
        <v>292</v>
      </c>
      <c r="D183" s="21">
        <v>0</v>
      </c>
      <c r="E183" s="21">
        <v>0</v>
      </c>
      <c r="F183" s="21">
        <f>SUM(C183:E183)-MIN(C183:E183)</f>
        <v>292</v>
      </c>
      <c r="G183" s="6">
        <v>23</v>
      </c>
      <c r="AB183" s="16"/>
      <c r="AC183" s="16"/>
      <c r="AD183" s="16"/>
      <c r="AE183" s="12"/>
      <c r="AF183" s="12"/>
      <c r="AG183" s="12"/>
    </row>
    <row r="184" spans="1:33" ht="12.75">
      <c r="A184" s="6">
        <v>18</v>
      </c>
      <c r="B184" s="20" t="s">
        <v>38</v>
      </c>
      <c r="C184" s="21">
        <v>0</v>
      </c>
      <c r="D184" s="21">
        <v>0</v>
      </c>
      <c r="E184" s="21">
        <v>0</v>
      </c>
      <c r="F184" s="21">
        <f>SUM(C184:E184)-MIN(C184:E184)</f>
        <v>0</v>
      </c>
      <c r="G184" s="6">
        <v>24</v>
      </c>
      <c r="AB184" s="16"/>
      <c r="AC184" s="16"/>
      <c r="AD184" s="16"/>
      <c r="AE184" s="12"/>
      <c r="AF184" s="12"/>
      <c r="AG184" s="12"/>
    </row>
    <row r="185" spans="1:33" ht="12.75">
      <c r="A185" s="13">
        <v>19</v>
      </c>
      <c r="B185" s="22" t="s">
        <v>56</v>
      </c>
      <c r="C185" s="21">
        <v>0</v>
      </c>
      <c r="D185" s="21">
        <v>0</v>
      </c>
      <c r="E185" s="21">
        <v>0</v>
      </c>
      <c r="F185" s="21">
        <f>SUM(C185:E185)-MIN(C185:E185)</f>
        <v>0</v>
      </c>
      <c r="G185" s="6">
        <v>26</v>
      </c>
      <c r="AB185" s="16"/>
      <c r="AC185" s="16"/>
      <c r="AD185" s="16"/>
      <c r="AE185" s="12"/>
      <c r="AF185" s="12"/>
      <c r="AG185" s="12"/>
    </row>
    <row r="186" spans="1:33" ht="12.75">
      <c r="A186" s="6">
        <v>20</v>
      </c>
      <c r="B186" s="22" t="s">
        <v>59</v>
      </c>
      <c r="C186" s="34">
        <v>0</v>
      </c>
      <c r="D186" s="26">
        <v>0</v>
      </c>
      <c r="E186" s="26">
        <v>0</v>
      </c>
      <c r="F186" s="21">
        <f>SUM(C186:E186)-MIN(C186:E186)</f>
        <v>0</v>
      </c>
      <c r="G186" s="6">
        <v>35</v>
      </c>
      <c r="AB186" s="16"/>
      <c r="AC186" s="16"/>
      <c r="AD186" s="16"/>
      <c r="AE186" s="17"/>
      <c r="AF186" s="17"/>
      <c r="AG186" s="12"/>
    </row>
    <row r="187" spans="28:33" ht="12.75">
      <c r="AB187" s="16"/>
      <c r="AC187" s="16"/>
      <c r="AD187" s="16"/>
      <c r="AE187" s="17"/>
      <c r="AF187" s="17"/>
      <c r="AG187" s="12"/>
    </row>
    <row r="188" spans="1:33" ht="12.75">
      <c r="A188" s="6" t="s">
        <v>54</v>
      </c>
      <c r="AB188" s="16"/>
      <c r="AC188" s="16"/>
      <c r="AD188" s="16"/>
      <c r="AE188" s="17"/>
      <c r="AF188" s="17"/>
      <c r="AG188" s="12"/>
    </row>
    <row r="189" spans="28:33" ht="12.75">
      <c r="AB189" s="16"/>
      <c r="AC189" s="16"/>
      <c r="AD189" s="16"/>
      <c r="AE189" s="17"/>
      <c r="AF189" s="17"/>
      <c r="AG189" s="12"/>
    </row>
    <row r="190" spans="28:33" ht="12.75">
      <c r="AB190" s="16"/>
      <c r="AC190" s="16"/>
      <c r="AD190" s="16"/>
      <c r="AE190" s="17"/>
      <c r="AF190" s="17"/>
      <c r="AG190" s="12"/>
    </row>
    <row r="191" spans="28:33" ht="12.75">
      <c r="AB191" s="16"/>
      <c r="AC191" s="16"/>
      <c r="AD191" s="16"/>
      <c r="AE191" s="17"/>
      <c r="AF191" s="17"/>
      <c r="AG191" s="12"/>
    </row>
    <row r="192" spans="28:33" ht="12.75">
      <c r="AB192" s="16"/>
      <c r="AC192" s="16"/>
      <c r="AD192" s="16"/>
      <c r="AE192" s="16"/>
      <c r="AF192" s="17"/>
      <c r="AG192" s="12"/>
    </row>
    <row r="193" spans="28:33" ht="12.75">
      <c r="AB193" s="16"/>
      <c r="AC193" s="16"/>
      <c r="AD193" s="16"/>
      <c r="AE193" s="17"/>
      <c r="AF193" s="17"/>
      <c r="AG193" s="12"/>
    </row>
    <row r="194" spans="28:33" ht="12.75">
      <c r="AB194" s="16"/>
      <c r="AC194" s="16"/>
      <c r="AD194" s="16"/>
      <c r="AE194" s="17"/>
      <c r="AF194" s="17"/>
      <c r="AG194" s="12"/>
    </row>
    <row r="195" spans="28:33" ht="12.75">
      <c r="AB195" s="16"/>
      <c r="AC195" s="16"/>
      <c r="AD195" s="16"/>
      <c r="AE195" s="17"/>
      <c r="AF195" s="17"/>
      <c r="AG195" s="12"/>
    </row>
    <row r="196" spans="28:33" ht="12.75">
      <c r="AB196" s="16"/>
      <c r="AC196" s="16"/>
      <c r="AD196" s="16"/>
      <c r="AE196" s="17"/>
      <c r="AF196" s="17"/>
      <c r="AG196" s="12"/>
    </row>
    <row r="197" spans="28:33" ht="12.75">
      <c r="AB197" s="16"/>
      <c r="AC197" s="16"/>
      <c r="AD197" s="16"/>
      <c r="AE197" s="17"/>
      <c r="AF197" s="17"/>
      <c r="AG197" s="12"/>
    </row>
    <row r="198" spans="28:33" ht="12.75">
      <c r="AB198" s="16"/>
      <c r="AC198" s="16"/>
      <c r="AD198" s="16"/>
      <c r="AE198" s="17"/>
      <c r="AF198" s="17"/>
      <c r="AG198" s="12"/>
    </row>
    <row r="199" spans="28:33" ht="12.75">
      <c r="AB199" s="16"/>
      <c r="AC199" s="16"/>
      <c r="AD199" s="16"/>
      <c r="AE199" s="17"/>
      <c r="AF199" s="17"/>
      <c r="AG199" s="12"/>
    </row>
    <row r="200" spans="2:33" ht="12.75">
      <c r="B200" s="23"/>
      <c r="C200" s="32"/>
      <c r="F200" s="21"/>
      <c r="AB200" s="16"/>
      <c r="AC200" s="16"/>
      <c r="AD200" s="16"/>
      <c r="AE200" s="17"/>
      <c r="AF200" s="17"/>
      <c r="AG200" s="12"/>
    </row>
    <row r="201" spans="2:6" ht="12.75">
      <c r="B201" s="23"/>
      <c r="C201" s="33"/>
      <c r="F201" s="21"/>
    </row>
    <row r="202" spans="2:6" ht="12.75">
      <c r="B202" s="23"/>
      <c r="C202" s="33"/>
      <c r="F202" s="21"/>
    </row>
    <row r="209" spans="28:33" ht="12.75">
      <c r="AB209" s="16"/>
      <c r="AC209" s="16"/>
      <c r="AD209" s="16"/>
      <c r="AE209" s="16"/>
      <c r="AF209" s="17"/>
      <c r="AG209" s="12"/>
    </row>
    <row r="210" spans="7:33" ht="12.75">
      <c r="G210" s="16"/>
      <c r="AB210" s="16"/>
      <c r="AC210" s="16"/>
      <c r="AD210" s="16"/>
      <c r="AE210" s="17"/>
      <c r="AF210" s="17"/>
      <c r="AG210" s="12"/>
    </row>
    <row r="211" spans="7:33" ht="12.75">
      <c r="G211" s="16"/>
      <c r="AB211" s="16"/>
      <c r="AC211" s="16"/>
      <c r="AD211" s="16"/>
      <c r="AE211" s="17"/>
      <c r="AF211" s="17"/>
      <c r="AG211" s="12"/>
    </row>
    <row r="212" spans="7:33" ht="12.75">
      <c r="G212" s="16"/>
      <c r="AB212" s="16"/>
      <c r="AC212" s="16"/>
      <c r="AD212" s="16"/>
      <c r="AE212" s="17"/>
      <c r="AF212" s="17"/>
      <c r="AG212" s="12"/>
    </row>
    <row r="213" spans="28:33" ht="12.75">
      <c r="AB213" s="16"/>
      <c r="AC213" s="16"/>
      <c r="AD213" s="16"/>
      <c r="AE213" s="16"/>
      <c r="AF213" s="17"/>
      <c r="AG213" s="12"/>
    </row>
    <row r="214" spans="7:33" ht="12.75">
      <c r="G214" s="16"/>
      <c r="H214" s="16"/>
      <c r="AB214" s="16"/>
      <c r="AC214" s="16"/>
      <c r="AD214" s="16"/>
      <c r="AE214" s="17"/>
      <c r="AF214" s="17"/>
      <c r="AG214" s="12"/>
    </row>
    <row r="215" spans="7:33" ht="12.75">
      <c r="G215" s="16"/>
      <c r="H215" s="16"/>
      <c r="AB215" s="16"/>
      <c r="AC215" s="16"/>
      <c r="AD215" s="16"/>
      <c r="AE215" s="17"/>
      <c r="AF215" s="17"/>
      <c r="AG215" s="12"/>
    </row>
    <row r="216" spans="7:33" ht="12.75">
      <c r="G216" s="16"/>
      <c r="AB216" s="16"/>
      <c r="AC216" s="16"/>
      <c r="AD216" s="16"/>
      <c r="AE216" s="17"/>
      <c r="AF216" s="17"/>
      <c r="AG216" s="12"/>
    </row>
    <row r="217" spans="7:33" ht="12.75">
      <c r="G217" s="16"/>
      <c r="AB217" s="16"/>
      <c r="AC217" s="16"/>
      <c r="AD217" s="16"/>
      <c r="AE217" s="17"/>
      <c r="AF217" s="17"/>
      <c r="AG217" s="12"/>
    </row>
    <row r="218" spans="7:33" ht="12.75">
      <c r="G218" s="16"/>
      <c r="AB218" s="16"/>
      <c r="AC218" s="16"/>
      <c r="AD218" s="16"/>
      <c r="AE218" s="17"/>
      <c r="AF218" s="17"/>
      <c r="AG218" s="12"/>
    </row>
    <row r="219" spans="7:33" ht="12.75">
      <c r="G219" s="16"/>
      <c r="AB219" s="16"/>
      <c r="AC219" s="16"/>
      <c r="AD219" s="16"/>
      <c r="AE219" s="17"/>
      <c r="AF219" s="17"/>
      <c r="AG219" s="12"/>
    </row>
    <row r="220" spans="28:33" ht="12.75">
      <c r="AB220" s="16"/>
      <c r="AC220" s="16"/>
      <c r="AD220" s="16"/>
      <c r="AE220" s="17"/>
      <c r="AF220" s="17"/>
      <c r="AG220" s="12"/>
    </row>
    <row r="221" spans="7:33" ht="12.75">
      <c r="G221" s="16"/>
      <c r="AB221" s="16"/>
      <c r="AC221" s="16"/>
      <c r="AD221" s="16"/>
      <c r="AE221" s="17"/>
      <c r="AF221" s="17"/>
      <c r="AG221" s="12"/>
    </row>
    <row r="222" spans="7:33" ht="12.75">
      <c r="G222" s="16"/>
      <c r="AB222" s="16"/>
      <c r="AC222" s="16"/>
      <c r="AD222" s="16"/>
      <c r="AE222" s="17"/>
      <c r="AF222" s="17"/>
      <c r="AG222" s="12"/>
    </row>
    <row r="223" spans="7:33" ht="12.75">
      <c r="G223" s="16"/>
      <c r="AB223" s="16"/>
      <c r="AC223" s="16"/>
      <c r="AD223" s="16"/>
      <c r="AE223" s="17"/>
      <c r="AF223" s="17"/>
      <c r="AG223" s="12"/>
    </row>
    <row r="224" spans="7:33" ht="12.75">
      <c r="G224" s="16"/>
      <c r="AB224" s="16"/>
      <c r="AC224" s="16"/>
      <c r="AD224" s="16"/>
      <c r="AE224" s="17"/>
      <c r="AF224" s="17"/>
      <c r="AG224" s="12"/>
    </row>
    <row r="225" spans="7:33" ht="12.75">
      <c r="G225" s="16"/>
      <c r="AB225" s="16"/>
      <c r="AC225" s="16"/>
      <c r="AD225" s="16"/>
      <c r="AE225" s="17"/>
      <c r="AF225" s="17"/>
      <c r="AG225" s="12"/>
    </row>
    <row r="226" spans="7:33" ht="12.75">
      <c r="G226" s="16"/>
      <c r="AB226" s="16"/>
      <c r="AC226" s="16"/>
      <c r="AD226" s="16"/>
      <c r="AE226" s="17"/>
      <c r="AF226" s="17"/>
      <c r="AG226" s="12"/>
    </row>
    <row r="227" spans="7:33" ht="12.75">
      <c r="G227" s="16"/>
      <c r="AB227" s="16"/>
      <c r="AC227" s="16"/>
      <c r="AD227" s="16"/>
      <c r="AE227" s="17"/>
      <c r="AF227" s="17"/>
      <c r="AG227" s="12"/>
    </row>
    <row r="228" spans="28:33" ht="12.75">
      <c r="AB228" s="16"/>
      <c r="AC228" s="16"/>
      <c r="AD228" s="16"/>
      <c r="AE228" s="17"/>
      <c r="AF228" s="17"/>
      <c r="AG228" s="12"/>
    </row>
    <row r="229" spans="28:33" ht="12.75">
      <c r="AB229" s="16"/>
      <c r="AC229" s="16"/>
      <c r="AD229" s="16"/>
      <c r="AE229" s="17"/>
      <c r="AF229" s="17"/>
      <c r="AG229" s="12"/>
    </row>
    <row r="230" spans="28:33" ht="12.75">
      <c r="AB230" s="16"/>
      <c r="AC230" s="16"/>
      <c r="AD230" s="16"/>
      <c r="AE230" s="17"/>
      <c r="AF230" s="17"/>
      <c r="AG230" s="12"/>
    </row>
    <row r="231" spans="28:33" ht="12.75">
      <c r="AB231" s="16"/>
      <c r="AC231" s="16"/>
      <c r="AD231" s="16"/>
      <c r="AE231" s="17"/>
      <c r="AF231" s="17"/>
      <c r="AG231" s="12"/>
    </row>
    <row r="232" spans="28:33" ht="12.75">
      <c r="AB232" s="16"/>
      <c r="AC232" s="16"/>
      <c r="AD232" s="16"/>
      <c r="AE232" s="17"/>
      <c r="AF232" s="17"/>
      <c r="AG232" s="12"/>
    </row>
    <row r="233" spans="28:33" ht="12.75">
      <c r="AB233" s="16"/>
      <c r="AC233" s="16"/>
      <c r="AD233" s="16"/>
      <c r="AE233" s="17"/>
      <c r="AF233" s="17"/>
      <c r="AG233" s="12"/>
    </row>
    <row r="234" spans="28:33" ht="12.75">
      <c r="AB234" s="16"/>
      <c r="AC234" s="16"/>
      <c r="AD234" s="16"/>
      <c r="AE234" s="17"/>
      <c r="AF234" s="17"/>
      <c r="AG234" s="12"/>
    </row>
    <row r="235" spans="28:33" ht="12.75">
      <c r="AB235" s="16"/>
      <c r="AC235" s="16"/>
      <c r="AD235" s="16"/>
      <c r="AE235" s="17"/>
      <c r="AF235" s="17"/>
      <c r="AG235" s="12"/>
    </row>
    <row r="236" spans="28:33" ht="12.75">
      <c r="AB236" s="16"/>
      <c r="AC236" s="16"/>
      <c r="AD236" s="16"/>
      <c r="AE236" s="17"/>
      <c r="AF236" s="17"/>
      <c r="AG236" s="12"/>
    </row>
    <row r="237" spans="28:33" ht="12.75">
      <c r="AB237" s="16"/>
      <c r="AC237" s="16"/>
      <c r="AD237" s="16"/>
      <c r="AE237" s="17"/>
      <c r="AF237" s="17"/>
      <c r="AG237" s="12"/>
    </row>
    <row r="238" spans="28:33" ht="12.75">
      <c r="AB238" s="16"/>
      <c r="AC238" s="16"/>
      <c r="AD238" s="16"/>
      <c r="AE238" s="16"/>
      <c r="AF238" s="17"/>
      <c r="AG238" s="12"/>
    </row>
    <row r="239" spans="28:33" ht="12.75">
      <c r="AB239" s="16"/>
      <c r="AC239" s="16"/>
      <c r="AD239" s="16"/>
      <c r="AE239" s="17"/>
      <c r="AF239" s="17"/>
      <c r="AG239" s="12"/>
    </row>
    <row r="240" spans="28:33" ht="12.75">
      <c r="AB240" s="16"/>
      <c r="AC240" s="16"/>
      <c r="AD240" s="16"/>
      <c r="AE240" s="17"/>
      <c r="AF240" s="17"/>
      <c r="AG240" s="12"/>
    </row>
    <row r="241" spans="28:33" ht="12.75">
      <c r="AB241" s="16"/>
      <c r="AC241" s="16"/>
      <c r="AD241" s="16"/>
      <c r="AE241" s="17"/>
      <c r="AF241" s="17"/>
      <c r="AG241" s="12"/>
    </row>
    <row r="242" spans="28:33" ht="12.75">
      <c r="AB242" s="16"/>
      <c r="AC242" s="16"/>
      <c r="AD242" s="16"/>
      <c r="AE242" s="17"/>
      <c r="AF242" s="17"/>
      <c r="AG242" s="12"/>
    </row>
    <row r="243" spans="28:33" ht="12.75">
      <c r="AB243" s="16"/>
      <c r="AC243" s="16"/>
      <c r="AD243" s="16"/>
      <c r="AE243" s="17"/>
      <c r="AF243" s="17"/>
      <c r="AG243" s="12"/>
    </row>
    <row r="244" spans="28:33" ht="12.75">
      <c r="AB244" s="16"/>
      <c r="AC244" s="16"/>
      <c r="AD244" s="16"/>
      <c r="AE244" s="17"/>
      <c r="AF244" s="17"/>
      <c r="AG244" s="12"/>
    </row>
    <row r="245" spans="28:33" ht="12.75">
      <c r="AB245" s="16"/>
      <c r="AC245" s="16"/>
      <c r="AD245" s="16"/>
      <c r="AE245" s="17"/>
      <c r="AF245" s="17"/>
      <c r="AG245" s="12"/>
    </row>
    <row r="246" spans="28:33" ht="12.75">
      <c r="AB246" s="16"/>
      <c r="AC246" s="16"/>
      <c r="AD246" s="16"/>
      <c r="AE246" s="17"/>
      <c r="AF246" s="17"/>
      <c r="AG246" s="12"/>
    </row>
    <row r="247" spans="28:33" ht="12.75">
      <c r="AB247" s="16"/>
      <c r="AC247" s="16"/>
      <c r="AD247" s="16"/>
      <c r="AE247" s="17"/>
      <c r="AF247" s="17"/>
      <c r="AG247" s="12"/>
    </row>
    <row r="248" spans="28:33" ht="12.75">
      <c r="AB248" s="16"/>
      <c r="AC248" s="16"/>
      <c r="AD248" s="16"/>
      <c r="AE248" s="17"/>
      <c r="AF248" s="17"/>
      <c r="AG248" s="12"/>
    </row>
    <row r="249" spans="28:33" ht="12.75">
      <c r="AB249" s="16"/>
      <c r="AC249" s="16"/>
      <c r="AD249" s="16"/>
      <c r="AE249" s="17"/>
      <c r="AF249" s="17"/>
      <c r="AG249" s="12"/>
    </row>
    <row r="250" spans="28:33" ht="12.75">
      <c r="AB250" s="16"/>
      <c r="AC250" s="16"/>
      <c r="AD250" s="16"/>
      <c r="AE250" s="17"/>
      <c r="AF250" s="17"/>
      <c r="AG250" s="12"/>
    </row>
    <row r="251" spans="28:33" ht="12.75">
      <c r="AB251" s="16"/>
      <c r="AC251" s="16"/>
      <c r="AD251" s="16"/>
      <c r="AE251" s="17"/>
      <c r="AF251" s="17"/>
      <c r="AG251" s="12"/>
    </row>
    <row r="252" spans="28:33" ht="12.75">
      <c r="AB252" s="16"/>
      <c r="AC252" s="16"/>
      <c r="AD252" s="16"/>
      <c r="AE252" s="17"/>
      <c r="AF252" s="17"/>
      <c r="AG252" s="12"/>
    </row>
    <row r="253" spans="28:33" ht="12.75">
      <c r="AB253" s="16"/>
      <c r="AC253" s="16"/>
      <c r="AD253" s="16"/>
      <c r="AE253" s="17"/>
      <c r="AF253" s="17"/>
      <c r="AG253" s="12"/>
    </row>
    <row r="254" spans="28:33" ht="12.75">
      <c r="AB254" s="16"/>
      <c r="AC254" s="16"/>
      <c r="AD254" s="16"/>
      <c r="AE254" s="17"/>
      <c r="AF254" s="17"/>
      <c r="AG254" s="12"/>
    </row>
    <row r="255" spans="28:33" ht="12.75">
      <c r="AB255" s="16"/>
      <c r="AC255" s="16"/>
      <c r="AD255" s="16"/>
      <c r="AE255" s="17"/>
      <c r="AF255" s="17"/>
      <c r="AG255" s="12"/>
    </row>
    <row r="256" spans="7:33" ht="12.75">
      <c r="G256" s="16"/>
      <c r="AB256" s="16"/>
      <c r="AC256" s="16"/>
      <c r="AD256" s="16"/>
      <c r="AE256" s="17"/>
      <c r="AF256" s="17"/>
      <c r="AG256" s="12"/>
    </row>
    <row r="257" spans="28:33" ht="12.75">
      <c r="AB257" s="16"/>
      <c r="AC257" s="16"/>
      <c r="AD257" s="16"/>
      <c r="AE257" s="17"/>
      <c r="AF257" s="17"/>
      <c r="AG257" s="12"/>
    </row>
    <row r="258" spans="28:33" ht="12.75">
      <c r="AB258" s="16"/>
      <c r="AC258" s="16"/>
      <c r="AD258" s="16"/>
      <c r="AE258" s="16"/>
      <c r="AF258" s="17"/>
      <c r="AG258" s="12"/>
    </row>
    <row r="259" spans="7:33" ht="12.75">
      <c r="G259" s="16"/>
      <c r="AB259" s="16"/>
      <c r="AC259" s="16"/>
      <c r="AD259" s="16"/>
      <c r="AE259" s="17"/>
      <c r="AF259" s="17"/>
      <c r="AG259" s="12"/>
    </row>
    <row r="260" spans="7:33" ht="12.75">
      <c r="G260" s="16"/>
      <c r="AB260" s="16"/>
      <c r="AC260" s="16"/>
      <c r="AD260" s="16"/>
      <c r="AE260" s="17"/>
      <c r="AF260" s="17"/>
      <c r="AG260" s="12"/>
    </row>
    <row r="261" spans="7:33" ht="12.75">
      <c r="G261" s="16"/>
      <c r="AB261" s="16"/>
      <c r="AC261" s="16"/>
      <c r="AD261" s="16"/>
      <c r="AE261" s="16"/>
      <c r="AF261" s="17"/>
      <c r="AG261" s="12"/>
    </row>
    <row r="262" spans="7:33" ht="12.75">
      <c r="G262" s="16"/>
      <c r="AB262" s="16"/>
      <c r="AC262" s="16"/>
      <c r="AD262" s="16"/>
      <c r="AE262" s="16"/>
      <c r="AF262" s="17"/>
      <c r="AG262" s="12"/>
    </row>
    <row r="263" spans="28:33" ht="12.75">
      <c r="AB263" s="16"/>
      <c r="AC263" s="16"/>
      <c r="AD263" s="16"/>
      <c r="AE263" s="17"/>
      <c r="AF263" s="17"/>
      <c r="AG263" s="12"/>
    </row>
    <row r="264" spans="28:33" ht="12.75">
      <c r="AB264" s="16"/>
      <c r="AC264" s="16"/>
      <c r="AD264" s="16"/>
      <c r="AE264" s="17"/>
      <c r="AF264" s="17"/>
      <c r="AG264" s="12"/>
    </row>
    <row r="265" spans="7:33" ht="12.75">
      <c r="G265" s="16"/>
      <c r="H265" s="16"/>
      <c r="AB265" s="16"/>
      <c r="AC265" s="16"/>
      <c r="AD265" s="16"/>
      <c r="AE265" s="17"/>
      <c r="AF265" s="17"/>
      <c r="AG265" s="12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ht="12.75">
      <c r="G269" s="16"/>
    </row>
    <row r="270" ht="12.75">
      <c r="G270" s="16"/>
    </row>
    <row r="272" ht="12.75">
      <c r="G272" s="16"/>
    </row>
    <row r="273" ht="12.75">
      <c r="G273" s="16"/>
    </row>
    <row r="275" spans="28:33" ht="12.75">
      <c r="AB275" s="16"/>
      <c r="AC275" s="16"/>
      <c r="AD275" s="16"/>
      <c r="AE275" s="17"/>
      <c r="AF275" s="17"/>
      <c r="AG275" s="12"/>
    </row>
    <row r="276" spans="28:33" ht="12.75">
      <c r="AB276" s="16"/>
      <c r="AC276" s="16"/>
      <c r="AD276" s="16"/>
      <c r="AE276" s="17"/>
      <c r="AF276" s="17"/>
      <c r="AG276" s="12"/>
    </row>
    <row r="277" spans="28:33" ht="12.75">
      <c r="AB277" s="16"/>
      <c r="AC277" s="16"/>
      <c r="AD277" s="16"/>
      <c r="AE277" s="17"/>
      <c r="AF277" s="17"/>
      <c r="AG277" s="12"/>
    </row>
    <row r="278" spans="28:33" ht="12.75">
      <c r="AB278" s="16"/>
      <c r="AC278" s="16"/>
      <c r="AD278" s="16"/>
      <c r="AE278" s="17"/>
      <c r="AF278" s="17"/>
      <c r="AG278" s="12"/>
    </row>
    <row r="279" spans="28:33" ht="12.75">
      <c r="AB279" s="16"/>
      <c r="AC279" s="16"/>
      <c r="AD279" s="16"/>
      <c r="AE279" s="17"/>
      <c r="AF279" s="17"/>
      <c r="AG279" s="12"/>
    </row>
    <row r="280" spans="28:33" ht="12.75">
      <c r="AB280" s="16"/>
      <c r="AC280" s="16"/>
      <c r="AD280" s="16"/>
      <c r="AE280" s="16"/>
      <c r="AF280" s="16"/>
      <c r="AG280" s="12"/>
    </row>
    <row r="281" spans="28:33" ht="12.75">
      <c r="AB281" s="16"/>
      <c r="AC281" s="16"/>
      <c r="AD281" s="16"/>
      <c r="AE281" s="17"/>
      <c r="AF281" s="17"/>
      <c r="AG281" s="12"/>
    </row>
    <row r="282" spans="28:33" ht="12.75">
      <c r="AB282" s="16"/>
      <c r="AC282" s="16"/>
      <c r="AD282" s="16"/>
      <c r="AE282" s="17"/>
      <c r="AF282" s="17"/>
      <c r="AG282" s="12"/>
    </row>
    <row r="283" spans="28:33" ht="12.75">
      <c r="AB283" s="16"/>
      <c r="AC283" s="16"/>
      <c r="AD283" s="16"/>
      <c r="AE283" s="17"/>
      <c r="AF283" s="17"/>
      <c r="AG283" s="12"/>
    </row>
    <row r="284" spans="28:33" ht="12.75">
      <c r="AB284" s="16"/>
      <c r="AC284" s="16"/>
      <c r="AD284" s="16"/>
      <c r="AE284" s="17"/>
      <c r="AF284" s="17"/>
      <c r="AG284" s="12"/>
    </row>
    <row r="285" spans="28:33" ht="12.75">
      <c r="AB285" s="16"/>
      <c r="AC285" s="16"/>
      <c r="AD285" s="16"/>
      <c r="AE285" s="17"/>
      <c r="AF285" s="17"/>
      <c r="AG285" s="12"/>
    </row>
    <row r="286" spans="28:33" ht="12.75">
      <c r="AB286" s="16"/>
      <c r="AC286" s="16"/>
      <c r="AD286" s="16"/>
      <c r="AE286" s="17"/>
      <c r="AF286" s="17"/>
      <c r="AG286" s="12"/>
    </row>
    <row r="287" spans="28:33" ht="12.75">
      <c r="AB287" s="16"/>
      <c r="AC287" s="16"/>
      <c r="AD287" s="16"/>
      <c r="AE287" s="17"/>
      <c r="AF287" s="17"/>
      <c r="AG287" s="12"/>
    </row>
    <row r="288" spans="28:33" ht="12.75">
      <c r="AB288" s="16"/>
      <c r="AC288" s="16"/>
      <c r="AD288" s="16"/>
      <c r="AE288" s="17"/>
      <c r="AF288" s="17"/>
      <c r="AG288" s="12"/>
    </row>
    <row r="289" spans="28:33" ht="12.75">
      <c r="AB289" s="16"/>
      <c r="AC289" s="16"/>
      <c r="AD289" s="16"/>
      <c r="AE289" s="17"/>
      <c r="AF289" s="17"/>
      <c r="AG289" s="12"/>
    </row>
    <row r="290" spans="8:33" ht="12.75">
      <c r="H290" s="16"/>
      <c r="AB290" s="16"/>
      <c r="AC290" s="16"/>
      <c r="AD290" s="16"/>
      <c r="AE290" s="17"/>
      <c r="AF290" s="17"/>
      <c r="AG290" s="12"/>
    </row>
    <row r="291" spans="7:33" ht="12.75">
      <c r="G291" s="16"/>
      <c r="AB291" s="16"/>
      <c r="AC291" s="16"/>
      <c r="AD291" s="16"/>
      <c r="AE291" s="17"/>
      <c r="AF291" s="17"/>
      <c r="AG291" s="12"/>
    </row>
    <row r="292" spans="28:33" ht="12.75">
      <c r="AB292" s="16"/>
      <c r="AC292" s="16"/>
      <c r="AD292" s="16"/>
      <c r="AE292" s="17"/>
      <c r="AF292" s="17"/>
      <c r="AG292" s="12"/>
    </row>
    <row r="293" spans="28:33" ht="12.75">
      <c r="AB293" s="16"/>
      <c r="AC293" s="16"/>
      <c r="AD293" s="16"/>
      <c r="AE293" s="17"/>
      <c r="AF293" s="17"/>
      <c r="AG293" s="12"/>
    </row>
    <row r="294" spans="28:33" ht="12.75">
      <c r="AB294" s="16"/>
      <c r="AC294" s="16"/>
      <c r="AD294" s="16"/>
      <c r="AE294" s="17"/>
      <c r="AF294" s="17"/>
      <c r="AG294" s="12"/>
    </row>
    <row r="295" spans="28:33" ht="12.75">
      <c r="AB295" s="16"/>
      <c r="AC295" s="16"/>
      <c r="AD295" s="16"/>
      <c r="AE295" s="17"/>
      <c r="AF295" s="17"/>
      <c r="AG295" s="12"/>
    </row>
    <row r="296" spans="7:33" ht="12.75">
      <c r="G296" s="16"/>
      <c r="AB296" s="16"/>
      <c r="AC296" s="16"/>
      <c r="AD296" s="16"/>
      <c r="AE296" s="17"/>
      <c r="AF296" s="17"/>
      <c r="AG296" s="12"/>
    </row>
    <row r="297" spans="7:33" ht="12.75">
      <c r="G297" s="16"/>
      <c r="AB297" s="16"/>
      <c r="AC297" s="16"/>
      <c r="AD297" s="16"/>
      <c r="AE297" s="17"/>
      <c r="AF297" s="17"/>
      <c r="AG297" s="12"/>
    </row>
    <row r="298" spans="7:33" ht="12.75">
      <c r="G298" s="16"/>
      <c r="AB298" s="16"/>
      <c r="AC298" s="16"/>
      <c r="AD298" s="16"/>
      <c r="AE298" s="17"/>
      <c r="AF298" s="17"/>
      <c r="AG298" s="12"/>
    </row>
    <row r="299" spans="7:33" ht="12.75">
      <c r="G299" s="16"/>
      <c r="AB299" s="16"/>
      <c r="AC299" s="16"/>
      <c r="AD299" s="16"/>
      <c r="AE299" s="16"/>
      <c r="AF299" s="16"/>
      <c r="AG299" s="12"/>
    </row>
    <row r="300" spans="28:33" ht="12.75">
      <c r="AB300" s="16"/>
      <c r="AC300" s="16"/>
      <c r="AD300" s="16"/>
      <c r="AE300" s="17"/>
      <c r="AF300" s="17"/>
      <c r="AG300" s="12"/>
    </row>
    <row r="301" spans="7:33" ht="12.75">
      <c r="G301" s="16"/>
      <c r="AB301" s="16"/>
      <c r="AC301" s="16"/>
      <c r="AD301" s="16"/>
      <c r="AE301" s="17"/>
      <c r="AF301" s="17"/>
      <c r="AG301" s="12"/>
    </row>
    <row r="302" spans="7:33" ht="12.75">
      <c r="G302" s="16"/>
      <c r="AB302" s="16"/>
      <c r="AC302" s="16"/>
      <c r="AD302" s="16"/>
      <c r="AE302" s="17"/>
      <c r="AF302" s="17"/>
      <c r="AG302" s="12"/>
    </row>
    <row r="303" spans="7:33" ht="12.75">
      <c r="G303" s="16"/>
      <c r="AB303" s="16"/>
      <c r="AC303" s="16"/>
      <c r="AD303" s="16"/>
      <c r="AE303" s="17"/>
      <c r="AF303" s="17"/>
      <c r="AG303" s="12"/>
    </row>
    <row r="304" spans="7:33" ht="12.75">
      <c r="G304" s="16"/>
      <c r="AB304" s="16"/>
      <c r="AC304" s="16"/>
      <c r="AD304" s="16"/>
      <c r="AE304" s="17"/>
      <c r="AF304" s="17"/>
      <c r="AG304" s="12"/>
    </row>
    <row r="305" spans="7:33" ht="12.75">
      <c r="G305" s="16"/>
      <c r="AB305" s="16"/>
      <c r="AC305" s="16"/>
      <c r="AD305" s="16"/>
      <c r="AE305" s="17"/>
      <c r="AF305" s="17"/>
      <c r="AG305" s="12"/>
    </row>
    <row r="306" spans="7:33" ht="12.75">
      <c r="G306" s="16"/>
      <c r="AB306" s="16"/>
      <c r="AC306" s="16"/>
      <c r="AD306" s="16"/>
      <c r="AE306" s="17"/>
      <c r="AF306" s="17"/>
      <c r="AG306" s="12"/>
    </row>
    <row r="307" spans="7:33" ht="12.75">
      <c r="G307" s="16"/>
      <c r="AB307" s="16"/>
      <c r="AC307" s="16"/>
      <c r="AD307" s="16"/>
      <c r="AE307" s="17"/>
      <c r="AF307" s="17"/>
      <c r="AG307" s="12"/>
    </row>
    <row r="308" spans="28:33" ht="12.75">
      <c r="AB308" s="16"/>
      <c r="AC308" s="16"/>
      <c r="AD308" s="16"/>
      <c r="AE308" s="17"/>
      <c r="AF308" s="17"/>
      <c r="AG308" s="12"/>
    </row>
    <row r="309" spans="28:33" ht="12.75">
      <c r="AB309" s="16"/>
      <c r="AC309" s="16"/>
      <c r="AD309" s="16"/>
      <c r="AE309" s="17"/>
      <c r="AF309" s="17"/>
      <c r="AG309" s="12"/>
    </row>
    <row r="310" spans="28:33" ht="12.75">
      <c r="AB310" s="16"/>
      <c r="AC310" s="16"/>
      <c r="AD310" s="16"/>
      <c r="AE310" s="17"/>
      <c r="AF310" s="17"/>
      <c r="AG310" s="12"/>
    </row>
    <row r="311" spans="28:33" ht="12.75">
      <c r="AB311" s="16"/>
      <c r="AC311" s="16"/>
      <c r="AD311" s="16"/>
      <c r="AE311" s="17"/>
      <c r="AF311" s="17"/>
      <c r="AG311" s="12"/>
    </row>
    <row r="312" spans="8:33" ht="12.75">
      <c r="H312" s="16"/>
      <c r="AB312" s="16"/>
      <c r="AC312" s="16"/>
      <c r="AD312" s="16"/>
      <c r="AE312" s="17"/>
      <c r="AF312" s="17"/>
      <c r="AG312" s="12"/>
    </row>
    <row r="313" spans="8:33" ht="12.75">
      <c r="H313" s="16"/>
      <c r="AB313" s="16"/>
      <c r="AC313" s="16"/>
      <c r="AD313" s="16"/>
      <c r="AE313" s="17"/>
      <c r="AF313" s="17"/>
      <c r="AG313" s="12"/>
    </row>
    <row r="314" spans="7:33" ht="12.75">
      <c r="G314" s="16"/>
      <c r="AB314" s="16"/>
      <c r="AC314" s="16"/>
      <c r="AD314" s="16"/>
      <c r="AE314" s="16"/>
      <c r="AF314" s="16"/>
      <c r="AG314" s="12"/>
    </row>
    <row r="315" spans="7:33" ht="12.75">
      <c r="G315" s="16"/>
      <c r="H315" s="16"/>
      <c r="AB315" s="16"/>
      <c r="AC315" s="16"/>
      <c r="AD315" s="16"/>
      <c r="AE315" s="17"/>
      <c r="AF315" s="17"/>
      <c r="AG315" s="12"/>
    </row>
    <row r="316" spans="28:33" ht="12.75">
      <c r="AB316" s="16"/>
      <c r="AC316" s="16"/>
      <c r="AD316" s="16"/>
      <c r="AE316" s="16"/>
      <c r="AF316" s="16"/>
      <c r="AG316" s="12"/>
    </row>
    <row r="317" spans="7:33" ht="12.75">
      <c r="G317" s="16"/>
      <c r="AB317" s="16"/>
      <c r="AC317" s="16"/>
      <c r="AD317" s="16"/>
      <c r="AE317" s="17"/>
      <c r="AF317" s="17"/>
      <c r="AG317" s="12"/>
    </row>
    <row r="318" spans="7:33" ht="12.75">
      <c r="G318" s="16"/>
      <c r="AB318" s="16"/>
      <c r="AC318" s="16"/>
      <c r="AD318" s="16"/>
      <c r="AE318" s="17"/>
      <c r="AF318" s="17"/>
      <c r="AG318" s="12"/>
    </row>
    <row r="319" spans="7:33" ht="12.75">
      <c r="G319" s="16"/>
      <c r="AB319" s="16"/>
      <c r="AC319" s="16"/>
      <c r="AD319" s="16"/>
      <c r="AE319" s="17"/>
      <c r="AF319" s="17"/>
      <c r="AG319" s="12"/>
    </row>
    <row r="320" spans="7:33" ht="12.75">
      <c r="G320" s="16"/>
      <c r="AB320" s="16"/>
      <c r="AC320" s="16"/>
      <c r="AD320" s="16"/>
      <c r="AE320" s="17"/>
      <c r="AF320" s="17"/>
      <c r="AG320" s="12"/>
    </row>
    <row r="321" spans="7:33" ht="12.75">
      <c r="G321" s="16"/>
      <c r="AB321" s="16"/>
      <c r="AC321" s="16"/>
      <c r="AD321" s="16"/>
      <c r="AE321" s="17"/>
      <c r="AF321" s="17"/>
      <c r="AG321" s="12"/>
    </row>
    <row r="322" spans="7:33" ht="12.75">
      <c r="G322" s="16"/>
      <c r="AB322" s="16"/>
      <c r="AC322" s="16"/>
      <c r="AD322" s="16"/>
      <c r="AE322" s="17"/>
      <c r="AF322" s="17"/>
      <c r="AG322" s="12"/>
    </row>
    <row r="323" spans="7:33" ht="12.75">
      <c r="G323" s="16"/>
      <c r="AB323" s="16"/>
      <c r="AC323" s="16"/>
      <c r="AD323" s="16"/>
      <c r="AE323" s="17"/>
      <c r="AF323" s="17"/>
      <c r="AG323" s="12"/>
    </row>
    <row r="324" spans="7:33" ht="12.75">
      <c r="G324" s="16"/>
      <c r="AB324" s="16"/>
      <c r="AC324" s="16"/>
      <c r="AD324" s="16"/>
      <c r="AE324" s="17"/>
      <c r="AF324" s="17"/>
      <c r="AG324" s="12"/>
    </row>
    <row r="325" spans="7:33" ht="12.75">
      <c r="G325" s="16"/>
      <c r="AB325" s="16"/>
      <c r="AC325" s="16"/>
      <c r="AD325" s="16"/>
      <c r="AE325" s="17"/>
      <c r="AF325" s="17"/>
      <c r="AG325" s="12"/>
    </row>
    <row r="326" spans="7:33" ht="12.75">
      <c r="G326" s="16"/>
      <c r="AB326" s="16"/>
      <c r="AC326" s="16"/>
      <c r="AD326" s="16"/>
      <c r="AE326" s="17"/>
      <c r="AF326" s="17"/>
      <c r="AG326" s="12"/>
    </row>
    <row r="327" spans="7:33" ht="12.75">
      <c r="G327" s="16"/>
      <c r="AB327" s="16"/>
      <c r="AC327" s="16"/>
      <c r="AD327" s="16"/>
      <c r="AE327" s="17"/>
      <c r="AF327" s="17"/>
      <c r="AG327" s="12"/>
    </row>
    <row r="328" ht="12.75">
      <c r="G328" s="16"/>
    </row>
    <row r="329" ht="12.75">
      <c r="G329" s="16"/>
    </row>
    <row r="330" ht="12.75">
      <c r="G330" s="16"/>
    </row>
    <row r="334" spans="28:33" ht="12.75">
      <c r="AB334" s="16"/>
      <c r="AC334" s="16"/>
      <c r="AD334" s="16"/>
      <c r="AE334" s="17"/>
      <c r="AF334" s="17"/>
      <c r="AG334" s="12"/>
    </row>
    <row r="335" spans="28:33" ht="12.75">
      <c r="AB335" s="16"/>
      <c r="AC335" s="16"/>
      <c r="AD335" s="16"/>
      <c r="AE335" s="17"/>
      <c r="AF335" s="17"/>
      <c r="AG335" s="12"/>
    </row>
    <row r="336" spans="28:33" ht="12.75">
      <c r="AB336" s="16"/>
      <c r="AC336" s="16"/>
      <c r="AD336" s="16"/>
      <c r="AE336" s="17"/>
      <c r="AF336" s="17"/>
      <c r="AG336" s="12"/>
    </row>
    <row r="337" spans="28:33" ht="12.75">
      <c r="AB337" s="16"/>
      <c r="AC337" s="16"/>
      <c r="AD337" s="16"/>
      <c r="AE337" s="17"/>
      <c r="AF337" s="17"/>
      <c r="AG337" s="12"/>
    </row>
    <row r="338" spans="28:33" ht="12.75">
      <c r="AB338" s="16"/>
      <c r="AC338" s="16"/>
      <c r="AD338" s="16"/>
      <c r="AE338" s="17"/>
      <c r="AF338" s="17"/>
      <c r="AG338" s="12"/>
    </row>
    <row r="339" spans="28:33" ht="12.75">
      <c r="AB339" s="16"/>
      <c r="AC339" s="16"/>
      <c r="AD339" s="16"/>
      <c r="AE339" s="17"/>
      <c r="AF339" s="17"/>
      <c r="AG339" s="12"/>
    </row>
    <row r="340" spans="28:33" ht="12.75">
      <c r="AB340" s="16"/>
      <c r="AC340" s="16"/>
      <c r="AD340" s="16"/>
      <c r="AE340" s="17"/>
      <c r="AF340" s="17"/>
      <c r="AG340" s="12"/>
    </row>
    <row r="341" spans="28:33" ht="12.75">
      <c r="AB341" s="16"/>
      <c r="AC341" s="16"/>
      <c r="AD341" s="16"/>
      <c r="AE341" s="17"/>
      <c r="AF341" s="17"/>
      <c r="AG341" s="12"/>
    </row>
    <row r="342" spans="7:33" ht="12.75">
      <c r="G342" s="16"/>
      <c r="AB342" s="16"/>
      <c r="AC342" s="16"/>
      <c r="AD342" s="16"/>
      <c r="AE342" s="17"/>
      <c r="AF342" s="17"/>
      <c r="AG342" s="12"/>
    </row>
    <row r="343" spans="7:33" ht="12.75">
      <c r="G343" s="16"/>
      <c r="AB343" s="16"/>
      <c r="AC343" s="16"/>
      <c r="AD343" s="16"/>
      <c r="AE343" s="17"/>
      <c r="AF343" s="17"/>
      <c r="AG343" s="12"/>
    </row>
    <row r="344" spans="7:33" ht="12.75">
      <c r="G344" s="16"/>
      <c r="AB344" s="16"/>
      <c r="AC344" s="16"/>
      <c r="AD344" s="16"/>
      <c r="AE344" s="17"/>
      <c r="AF344" s="17"/>
      <c r="AG344" s="12"/>
    </row>
    <row r="345" spans="7:33" ht="12.75">
      <c r="G345" s="16"/>
      <c r="AB345" s="16"/>
      <c r="AC345" s="16"/>
      <c r="AD345" s="16"/>
      <c r="AE345" s="17"/>
      <c r="AF345" s="17"/>
      <c r="AG345" s="12"/>
    </row>
    <row r="346" spans="7:33" ht="12.75">
      <c r="G346" s="16"/>
      <c r="AB346" s="16"/>
      <c r="AC346" s="16"/>
      <c r="AD346" s="16"/>
      <c r="AE346" s="17"/>
      <c r="AF346" s="17"/>
      <c r="AG346" s="12"/>
    </row>
    <row r="347" spans="7:33" ht="12.75">
      <c r="G347" s="16"/>
      <c r="AB347" s="16"/>
      <c r="AC347" s="16"/>
      <c r="AD347" s="16"/>
      <c r="AE347" s="17"/>
      <c r="AF347" s="17"/>
      <c r="AG347" s="12"/>
    </row>
    <row r="348" spans="7:33" ht="12.75">
      <c r="G348" s="16"/>
      <c r="AB348" s="16"/>
      <c r="AC348" s="16"/>
      <c r="AD348" s="16"/>
      <c r="AE348" s="17"/>
      <c r="AF348" s="17"/>
      <c r="AG348" s="12"/>
    </row>
    <row r="349" spans="7:33" ht="12.75">
      <c r="G349" s="16"/>
      <c r="AB349" s="16"/>
      <c r="AC349" s="16"/>
      <c r="AD349" s="16"/>
      <c r="AE349" s="17"/>
      <c r="AF349" s="17"/>
      <c r="AG349" s="12"/>
    </row>
    <row r="350" spans="7:33" ht="12.75">
      <c r="G350" s="16"/>
      <c r="AB350" s="16"/>
      <c r="AC350" s="16"/>
      <c r="AD350" s="16"/>
      <c r="AE350" s="17"/>
      <c r="AF350" s="17"/>
      <c r="AG350" s="12"/>
    </row>
    <row r="351" spans="7:33" ht="12.75">
      <c r="G351" s="16"/>
      <c r="AB351" s="16"/>
      <c r="AC351" s="16"/>
      <c r="AD351" s="16"/>
      <c r="AE351" s="16"/>
      <c r="AF351" s="17"/>
      <c r="AG351" s="12"/>
    </row>
    <row r="352" spans="7:33" ht="12.75">
      <c r="G352" s="16"/>
      <c r="AB352" s="16"/>
      <c r="AC352" s="16"/>
      <c r="AD352" s="16"/>
      <c r="AE352" s="17"/>
      <c r="AF352" s="17"/>
      <c r="AG352" s="12"/>
    </row>
    <row r="353" spans="7:33" ht="12.75">
      <c r="G353" s="16"/>
      <c r="AB353" s="16"/>
      <c r="AC353" s="16"/>
      <c r="AD353" s="16"/>
      <c r="AE353" s="17"/>
      <c r="AF353" s="17"/>
      <c r="AG353" s="12"/>
    </row>
    <row r="354" spans="7:33" ht="12.75">
      <c r="G354" s="16"/>
      <c r="H354" s="16"/>
      <c r="AB354" s="16"/>
      <c r="AC354" s="16"/>
      <c r="AD354" s="16"/>
      <c r="AE354" s="17"/>
      <c r="AF354" s="17"/>
      <c r="AG354" s="12"/>
    </row>
    <row r="355" spans="8:33" ht="12.75">
      <c r="H355" s="16"/>
      <c r="AB355" s="16"/>
      <c r="AC355" s="16"/>
      <c r="AD355" s="16"/>
      <c r="AE355" s="17"/>
      <c r="AF355" s="17"/>
      <c r="AG355" s="12"/>
    </row>
    <row r="356" spans="8:33" ht="12.75">
      <c r="H356" s="16"/>
      <c r="AB356" s="16"/>
      <c r="AC356" s="16"/>
      <c r="AD356" s="16"/>
      <c r="AE356" s="17"/>
      <c r="AF356" s="17"/>
      <c r="AG356" s="12"/>
    </row>
    <row r="357" spans="7:33" ht="12.75">
      <c r="G357" s="16"/>
      <c r="H357" s="16"/>
      <c r="AB357" s="16"/>
      <c r="AC357" s="16"/>
      <c r="AD357" s="16"/>
      <c r="AE357" s="17"/>
      <c r="AF357" s="17"/>
      <c r="AG357" s="12"/>
    </row>
    <row r="358" spans="7:33" ht="12.75">
      <c r="G358" s="16"/>
      <c r="H358" s="16"/>
      <c r="AB358" s="16"/>
      <c r="AC358" s="16"/>
      <c r="AD358" s="16"/>
      <c r="AE358" s="17"/>
      <c r="AF358" s="17"/>
      <c r="AG358" s="12"/>
    </row>
    <row r="359" spans="7:33" ht="12.75">
      <c r="G359" s="16"/>
      <c r="AB359" s="16"/>
      <c r="AC359" s="16"/>
      <c r="AD359" s="16"/>
      <c r="AE359" s="17"/>
      <c r="AF359" s="17"/>
      <c r="AG359" s="12"/>
    </row>
    <row r="360" spans="7:33" ht="12.75">
      <c r="G360" s="16"/>
      <c r="AB360" s="16"/>
      <c r="AC360" s="16"/>
      <c r="AD360" s="16"/>
      <c r="AE360" s="17"/>
      <c r="AF360" s="17"/>
      <c r="AG360" s="12"/>
    </row>
    <row r="361" spans="28:33" ht="12.75">
      <c r="AB361" s="16"/>
      <c r="AC361" s="16"/>
      <c r="AD361" s="16"/>
      <c r="AE361" s="17"/>
      <c r="AF361" s="17"/>
      <c r="AG361" s="12"/>
    </row>
    <row r="362" spans="28:33" ht="12.75">
      <c r="AB362" s="16"/>
      <c r="AC362" s="16"/>
      <c r="AD362" s="16"/>
      <c r="AE362" s="17"/>
      <c r="AF362" s="17"/>
      <c r="AG362" s="12"/>
    </row>
    <row r="363" spans="28:33" ht="12.75">
      <c r="AB363" s="16"/>
      <c r="AC363" s="16"/>
      <c r="AD363" s="16"/>
      <c r="AE363" s="17"/>
      <c r="AF363" s="17"/>
      <c r="AG363" s="12"/>
    </row>
    <row r="364" spans="7:33" ht="12.75">
      <c r="G364" s="16"/>
      <c r="H364" s="16"/>
      <c r="AB364" s="16"/>
      <c r="AC364" s="16"/>
      <c r="AD364" s="16"/>
      <c r="AE364" s="17"/>
      <c r="AF364" s="17"/>
      <c r="AG364" s="12"/>
    </row>
    <row r="365" spans="7:33" ht="12.75">
      <c r="G365" s="16"/>
      <c r="H365" s="16"/>
      <c r="AB365" s="16"/>
      <c r="AC365" s="16"/>
      <c r="AD365" s="16"/>
      <c r="AE365" s="17"/>
      <c r="AF365" s="17"/>
      <c r="AG365" s="12"/>
    </row>
    <row r="366" spans="7:33" ht="12.75">
      <c r="G366" s="16"/>
      <c r="H366" s="16"/>
      <c r="AB366" s="16"/>
      <c r="AC366" s="16"/>
      <c r="AD366" s="16"/>
      <c r="AE366" s="16"/>
      <c r="AF366" s="17"/>
      <c r="AG366" s="12"/>
    </row>
    <row r="367" spans="7:33" ht="12.75">
      <c r="G367" s="16"/>
      <c r="H367" s="16"/>
      <c r="AB367" s="16"/>
      <c r="AC367" s="16"/>
      <c r="AD367" s="16"/>
      <c r="AE367" s="17"/>
      <c r="AF367" s="17"/>
      <c r="AG367" s="12"/>
    </row>
    <row r="368" spans="7:33" ht="12.75">
      <c r="G368" s="16"/>
      <c r="H368" s="16"/>
      <c r="AB368" s="16"/>
      <c r="AC368" s="16"/>
      <c r="AD368" s="16"/>
      <c r="AE368" s="16"/>
      <c r="AF368" s="17"/>
      <c r="AG368" s="12"/>
    </row>
    <row r="369" spans="7:33" ht="12.75">
      <c r="G369" s="16"/>
      <c r="H369" s="16"/>
      <c r="AB369" s="16"/>
      <c r="AC369" s="16"/>
      <c r="AD369" s="16"/>
      <c r="AE369" s="17"/>
      <c r="AF369" s="17"/>
      <c r="AG369" s="12"/>
    </row>
    <row r="370" spans="7:33" ht="12.75">
      <c r="G370" s="16"/>
      <c r="H370" s="16"/>
      <c r="AB370" s="16"/>
      <c r="AC370" s="16"/>
      <c r="AD370" s="16"/>
      <c r="AE370" s="17"/>
      <c r="AF370" s="17"/>
      <c r="AG370" s="12"/>
    </row>
    <row r="371" spans="7:33" ht="12.75">
      <c r="G371" s="16"/>
      <c r="H371" s="16"/>
      <c r="AB371" s="16"/>
      <c r="AC371" s="16"/>
      <c r="AD371" s="16"/>
      <c r="AE371" s="17"/>
      <c r="AF371" s="17"/>
      <c r="AG371" s="12"/>
    </row>
    <row r="372" spans="7:33" ht="12.75">
      <c r="G372" s="16"/>
      <c r="H372" s="16"/>
      <c r="AB372" s="16"/>
      <c r="AC372" s="16"/>
      <c r="AD372" s="16"/>
      <c r="AE372" s="17"/>
      <c r="AF372" s="17"/>
      <c r="AG372" s="12"/>
    </row>
    <row r="373" spans="7:33" ht="12.75">
      <c r="G373" s="16"/>
      <c r="H373" s="16"/>
      <c r="AB373" s="16"/>
      <c r="AC373" s="16"/>
      <c r="AD373" s="16"/>
      <c r="AE373" s="17"/>
      <c r="AF373" s="17"/>
      <c r="AG373" s="12"/>
    </row>
    <row r="374" spans="7:33" ht="12.75">
      <c r="G374" s="16"/>
      <c r="H374" s="16"/>
      <c r="AB374" s="16"/>
      <c r="AC374" s="16"/>
      <c r="AD374" s="16"/>
      <c r="AE374" s="17"/>
      <c r="AF374" s="17"/>
      <c r="AG374" s="12"/>
    </row>
    <row r="375" spans="7:8" ht="12.75">
      <c r="G375" s="16"/>
      <c r="H375" s="16"/>
    </row>
    <row r="376" spans="7:8" ht="12.75">
      <c r="G376" s="16"/>
      <c r="H376" s="16"/>
    </row>
    <row r="377" spans="2:8" ht="12.75">
      <c r="B377" s="16"/>
      <c r="C377" s="19"/>
      <c r="D377" s="19"/>
      <c r="F377" s="19"/>
      <c r="G377" s="16"/>
      <c r="H377" s="16"/>
    </row>
    <row r="378" spans="2:8" ht="12.75">
      <c r="B378" s="16"/>
      <c r="C378" s="19"/>
      <c r="D378" s="19"/>
      <c r="F378" s="19"/>
      <c r="G378" s="16"/>
      <c r="H378" s="16"/>
    </row>
    <row r="379" spans="2:8" ht="12.75">
      <c r="B379" s="16"/>
      <c r="C379" s="19"/>
      <c r="D379" s="19"/>
      <c r="F379" s="19"/>
      <c r="G379" s="16"/>
      <c r="H379" s="16"/>
    </row>
    <row r="380" spans="2:8" ht="12.75">
      <c r="B380" s="16"/>
      <c r="C380" s="19"/>
      <c r="D380" s="19"/>
      <c r="F380" s="19"/>
      <c r="G380" s="16"/>
      <c r="H380" s="16"/>
    </row>
    <row r="381" spans="2:8" ht="12.75">
      <c r="B381" s="16"/>
      <c r="C381" s="19"/>
      <c r="D381" s="19"/>
      <c r="F381" s="19"/>
      <c r="G381" s="16"/>
      <c r="H381" s="16"/>
    </row>
    <row r="382" spans="2:8" ht="12.75">
      <c r="B382" s="16"/>
      <c r="C382" s="19"/>
      <c r="D382" s="19"/>
      <c r="F382" s="19"/>
      <c r="G382" s="16"/>
      <c r="H382" s="16"/>
    </row>
    <row r="383" spans="2:8" ht="12.75">
      <c r="B383" s="16"/>
      <c r="C383" s="19"/>
      <c r="D383" s="19"/>
      <c r="F383" s="19"/>
      <c r="G383" s="16"/>
      <c r="H383" s="16"/>
    </row>
    <row r="384" spans="2:33" ht="12.75">
      <c r="B384" s="16"/>
      <c r="C384" s="19"/>
      <c r="D384" s="19"/>
      <c r="F384" s="19"/>
      <c r="G384" s="16"/>
      <c r="H384" s="16"/>
      <c r="AB384" s="16"/>
      <c r="AC384" s="16"/>
      <c r="AD384" s="16"/>
      <c r="AE384" s="17"/>
      <c r="AF384" s="17"/>
      <c r="AG384" s="12"/>
    </row>
    <row r="385" spans="2:33" ht="12.75">
      <c r="B385" s="16"/>
      <c r="C385" s="19"/>
      <c r="D385" s="19"/>
      <c r="F385" s="19"/>
      <c r="G385" s="16"/>
      <c r="H385" s="16"/>
      <c r="AB385" s="16"/>
      <c r="AC385" s="16"/>
      <c r="AD385" s="16"/>
      <c r="AE385" s="17"/>
      <c r="AF385" s="17"/>
      <c r="AG385" s="12"/>
    </row>
    <row r="386" spans="2:33" ht="12.75">
      <c r="B386" s="16"/>
      <c r="C386" s="19"/>
      <c r="D386" s="19"/>
      <c r="F386" s="19"/>
      <c r="G386" s="16"/>
      <c r="H386" s="16"/>
      <c r="AB386" s="16"/>
      <c r="AC386" s="16"/>
      <c r="AD386" s="16"/>
      <c r="AE386" s="17"/>
      <c r="AF386" s="17"/>
      <c r="AG386" s="12"/>
    </row>
    <row r="387" spans="2:33" ht="12.75">
      <c r="B387" s="16"/>
      <c r="C387" s="19"/>
      <c r="D387" s="19"/>
      <c r="F387" s="19"/>
      <c r="G387" s="16"/>
      <c r="H387" s="16"/>
      <c r="AB387" s="16"/>
      <c r="AC387" s="16"/>
      <c r="AD387" s="16"/>
      <c r="AE387" s="17"/>
      <c r="AF387" s="17"/>
      <c r="AG387" s="12"/>
    </row>
    <row r="388" spans="2:33" ht="12.75">
      <c r="B388" s="16"/>
      <c r="C388" s="19"/>
      <c r="D388" s="19"/>
      <c r="F388" s="19"/>
      <c r="G388" s="16"/>
      <c r="H388" s="16"/>
      <c r="AB388" s="16"/>
      <c r="AC388" s="16"/>
      <c r="AD388" s="16"/>
      <c r="AE388" s="17"/>
      <c r="AF388" s="17"/>
      <c r="AG388" s="12"/>
    </row>
    <row r="389" spans="2:33" ht="12.75">
      <c r="B389" s="16"/>
      <c r="C389" s="19"/>
      <c r="D389" s="19"/>
      <c r="F389" s="19"/>
      <c r="G389" s="16"/>
      <c r="H389" s="16"/>
      <c r="AB389" s="16"/>
      <c r="AC389" s="16"/>
      <c r="AD389" s="16"/>
      <c r="AE389" s="17"/>
      <c r="AF389" s="17"/>
      <c r="AG389" s="12"/>
    </row>
    <row r="390" spans="2:33" ht="12.75">
      <c r="B390" s="16"/>
      <c r="C390" s="19"/>
      <c r="D390" s="19"/>
      <c r="F390" s="19"/>
      <c r="G390" s="16"/>
      <c r="H390" s="16"/>
      <c r="AB390" s="16"/>
      <c r="AC390" s="16"/>
      <c r="AD390" s="16"/>
      <c r="AE390" s="17"/>
      <c r="AF390" s="17"/>
      <c r="AG390" s="12"/>
    </row>
    <row r="391" spans="2:33" ht="12.75">
      <c r="B391" s="16"/>
      <c r="C391" s="19"/>
      <c r="D391" s="19"/>
      <c r="F391" s="19"/>
      <c r="G391" s="16"/>
      <c r="H391" s="16"/>
      <c r="AB391" s="16"/>
      <c r="AC391" s="16"/>
      <c r="AD391" s="16"/>
      <c r="AE391" s="17"/>
      <c r="AF391" s="17"/>
      <c r="AG391" s="12"/>
    </row>
    <row r="392" spans="2:33" ht="12.75">
      <c r="B392" s="16"/>
      <c r="C392" s="19"/>
      <c r="D392" s="19"/>
      <c r="F392" s="19"/>
      <c r="G392" s="16"/>
      <c r="H392" s="16"/>
      <c r="AB392" s="16"/>
      <c r="AC392" s="16"/>
      <c r="AD392" s="16"/>
      <c r="AE392" s="17"/>
      <c r="AF392" s="17"/>
      <c r="AG392" s="12"/>
    </row>
    <row r="393" spans="2:33" ht="12.75">
      <c r="B393" s="16"/>
      <c r="C393" s="19"/>
      <c r="D393" s="19"/>
      <c r="F393" s="19"/>
      <c r="AB393" s="16"/>
      <c r="AC393" s="16"/>
      <c r="AD393" s="16"/>
      <c r="AE393" s="17"/>
      <c r="AF393" s="17"/>
      <c r="AG393" s="12"/>
    </row>
    <row r="394" spans="2:33" ht="12.75">
      <c r="B394" s="16"/>
      <c r="C394" s="19"/>
      <c r="D394" s="19"/>
      <c r="F394" s="19"/>
      <c r="AB394" s="16"/>
      <c r="AC394" s="16"/>
      <c r="AD394" s="16"/>
      <c r="AE394" s="17"/>
      <c r="AF394" s="17"/>
      <c r="AG394" s="12"/>
    </row>
    <row r="395" spans="2:33" ht="12.75">
      <c r="B395" s="16"/>
      <c r="C395" s="19"/>
      <c r="D395" s="19"/>
      <c r="F395" s="19"/>
      <c r="AB395" s="16"/>
      <c r="AC395" s="16"/>
      <c r="AD395" s="16"/>
      <c r="AE395" s="17"/>
      <c r="AF395" s="17"/>
      <c r="AG395" s="12"/>
    </row>
    <row r="396" spans="2:33" ht="12.75">
      <c r="B396" s="16"/>
      <c r="C396" s="19"/>
      <c r="D396" s="19"/>
      <c r="F396" s="19"/>
      <c r="AB396" s="16"/>
      <c r="AC396" s="16"/>
      <c r="AD396" s="16"/>
      <c r="AE396" s="17"/>
      <c r="AF396" s="17"/>
      <c r="AG396" s="12"/>
    </row>
    <row r="397" spans="2:33" ht="12.75">
      <c r="B397" s="16"/>
      <c r="C397" s="19"/>
      <c r="D397" s="19"/>
      <c r="F397" s="19"/>
      <c r="AB397" s="16"/>
      <c r="AC397" s="16"/>
      <c r="AD397" s="16"/>
      <c r="AE397" s="17"/>
      <c r="AF397" s="17"/>
      <c r="AG397" s="12"/>
    </row>
    <row r="398" spans="2:33" ht="12.75">
      <c r="B398" s="16"/>
      <c r="C398" s="19"/>
      <c r="D398" s="19"/>
      <c r="F398" s="19"/>
      <c r="AB398" s="16"/>
      <c r="AC398" s="16"/>
      <c r="AD398" s="16"/>
      <c r="AE398" s="17"/>
      <c r="AF398" s="17"/>
      <c r="AG398" s="12"/>
    </row>
    <row r="399" spans="2:33" ht="12.75">
      <c r="B399" s="16"/>
      <c r="C399" s="19"/>
      <c r="D399" s="19"/>
      <c r="F399" s="19"/>
      <c r="G399" s="16"/>
      <c r="H399" s="16"/>
      <c r="AB399" s="16"/>
      <c r="AC399" s="16"/>
      <c r="AD399" s="16"/>
      <c r="AE399" s="17"/>
      <c r="AF399" s="17"/>
      <c r="AG399" s="12"/>
    </row>
    <row r="400" spans="2:33" ht="12.75">
      <c r="B400" s="16"/>
      <c r="C400" s="19"/>
      <c r="D400" s="19"/>
      <c r="F400" s="19"/>
      <c r="G400" s="16"/>
      <c r="H400" s="16"/>
      <c r="AB400" s="16"/>
      <c r="AC400" s="16"/>
      <c r="AD400" s="16"/>
      <c r="AE400" s="16"/>
      <c r="AF400" s="16"/>
      <c r="AG400" s="12"/>
    </row>
    <row r="401" spans="2:33" ht="12.75">
      <c r="B401" s="16"/>
      <c r="C401" s="19"/>
      <c r="D401" s="19"/>
      <c r="F401" s="19"/>
      <c r="G401" s="16"/>
      <c r="H401" s="16"/>
      <c r="AB401" s="16"/>
      <c r="AC401" s="16"/>
      <c r="AD401" s="16"/>
      <c r="AE401" s="17"/>
      <c r="AF401" s="17"/>
      <c r="AG401" s="12"/>
    </row>
    <row r="402" spans="2:33" ht="12.75">
      <c r="B402" s="16"/>
      <c r="C402" s="19"/>
      <c r="D402" s="19"/>
      <c r="F402" s="19"/>
      <c r="G402" s="16"/>
      <c r="H402" s="16"/>
      <c r="AB402" s="16"/>
      <c r="AC402" s="16"/>
      <c r="AD402" s="16"/>
      <c r="AE402" s="17"/>
      <c r="AF402" s="17"/>
      <c r="AG402" s="12"/>
    </row>
    <row r="403" spans="2:33" ht="12.75">
      <c r="B403" s="16"/>
      <c r="C403" s="19"/>
      <c r="D403" s="19"/>
      <c r="F403" s="19"/>
      <c r="G403" s="16"/>
      <c r="H403" s="16"/>
      <c r="AB403" s="16"/>
      <c r="AC403" s="16"/>
      <c r="AD403" s="16"/>
      <c r="AE403" s="16"/>
      <c r="AF403" s="16"/>
      <c r="AG403" s="12"/>
    </row>
    <row r="404" spans="2:33" ht="12.75">
      <c r="B404" s="16"/>
      <c r="C404" s="19"/>
      <c r="D404" s="19"/>
      <c r="F404" s="19"/>
      <c r="G404" s="16"/>
      <c r="H404" s="16"/>
      <c r="AB404" s="16"/>
      <c r="AC404" s="16"/>
      <c r="AD404" s="16"/>
      <c r="AE404" s="16"/>
      <c r="AF404" s="16"/>
      <c r="AG404" s="12"/>
    </row>
    <row r="405" spans="2:33" ht="12.75">
      <c r="B405" s="16"/>
      <c r="C405" s="19"/>
      <c r="D405" s="19"/>
      <c r="F405" s="19"/>
      <c r="G405" s="16"/>
      <c r="H405" s="16"/>
      <c r="AB405" s="16"/>
      <c r="AC405" s="16"/>
      <c r="AD405" s="16"/>
      <c r="AE405" s="17"/>
      <c r="AF405" s="17"/>
      <c r="AG405" s="12"/>
    </row>
    <row r="406" spans="7:33" ht="12.75">
      <c r="G406" s="16"/>
      <c r="H406" s="16"/>
      <c r="AB406" s="16"/>
      <c r="AC406" s="16"/>
      <c r="AD406" s="16"/>
      <c r="AE406" s="17"/>
      <c r="AF406" s="17"/>
      <c r="AG406" s="12"/>
    </row>
    <row r="407" spans="7:33" ht="12.75">
      <c r="G407" s="16"/>
      <c r="H407" s="16"/>
      <c r="AB407" s="16"/>
      <c r="AC407" s="16"/>
      <c r="AD407" s="16"/>
      <c r="AE407" s="17"/>
      <c r="AF407" s="17"/>
      <c r="AG407" s="12"/>
    </row>
    <row r="408" spans="7:33" ht="12.75">
      <c r="G408" s="16"/>
      <c r="H408" s="16"/>
      <c r="AB408" s="16"/>
      <c r="AC408" s="16"/>
      <c r="AD408" s="16"/>
      <c r="AE408" s="17"/>
      <c r="AF408" s="17"/>
      <c r="AG408" s="12"/>
    </row>
    <row r="409" spans="7:33" ht="12.75">
      <c r="G409" s="16"/>
      <c r="H409" s="16"/>
      <c r="AB409" s="16"/>
      <c r="AC409" s="16"/>
      <c r="AD409" s="16"/>
      <c r="AE409" s="16"/>
      <c r="AF409" s="16"/>
      <c r="AG409" s="12"/>
    </row>
    <row r="410" spans="7:33" ht="12.75">
      <c r="G410" s="16"/>
      <c r="H410" s="16"/>
      <c r="AB410" s="16"/>
      <c r="AC410" s="16"/>
      <c r="AD410" s="16"/>
      <c r="AE410" s="17"/>
      <c r="AF410" s="17"/>
      <c r="AG410" s="12"/>
    </row>
    <row r="411" spans="7:33" ht="12.75">
      <c r="G411" s="16"/>
      <c r="H411" s="16"/>
      <c r="AB411" s="16"/>
      <c r="AC411" s="16"/>
      <c r="AD411" s="16"/>
      <c r="AE411" s="16"/>
      <c r="AF411" s="16"/>
      <c r="AG411" s="12"/>
    </row>
    <row r="412" spans="2:33" ht="12.75">
      <c r="B412" s="16"/>
      <c r="C412" s="19"/>
      <c r="D412" s="19"/>
      <c r="F412" s="19"/>
      <c r="G412" s="16"/>
      <c r="H412" s="16"/>
      <c r="AB412" s="16"/>
      <c r="AC412" s="16"/>
      <c r="AD412" s="16"/>
      <c r="AE412" s="17"/>
      <c r="AF412" s="17"/>
      <c r="AG412" s="12"/>
    </row>
    <row r="413" spans="2:33" ht="12.75">
      <c r="B413" s="16"/>
      <c r="C413" s="19"/>
      <c r="D413" s="19"/>
      <c r="F413" s="19"/>
      <c r="G413" s="16"/>
      <c r="H413" s="16"/>
      <c r="AB413" s="16"/>
      <c r="AC413" s="16"/>
      <c r="AD413" s="16"/>
      <c r="AE413" s="16"/>
      <c r="AF413" s="16"/>
      <c r="AG413" s="12"/>
    </row>
    <row r="414" spans="2:33" ht="12.75">
      <c r="B414" s="16"/>
      <c r="C414" s="19"/>
      <c r="D414" s="19"/>
      <c r="F414" s="19"/>
      <c r="G414" s="16"/>
      <c r="H414" s="16"/>
      <c r="AB414" s="16"/>
      <c r="AC414" s="16"/>
      <c r="AD414" s="16"/>
      <c r="AE414" s="17"/>
      <c r="AF414" s="17"/>
      <c r="AG414" s="12"/>
    </row>
    <row r="415" spans="2:33" ht="12.75">
      <c r="B415" s="16"/>
      <c r="C415" s="19"/>
      <c r="D415" s="19"/>
      <c r="F415" s="19"/>
      <c r="G415" s="16"/>
      <c r="H415" s="16"/>
      <c r="AB415" s="16"/>
      <c r="AC415" s="16"/>
      <c r="AD415" s="16"/>
      <c r="AE415" s="17"/>
      <c r="AF415" s="17"/>
      <c r="AG415" s="12"/>
    </row>
    <row r="416" spans="2:33" ht="12.75">
      <c r="B416" s="16"/>
      <c r="C416" s="19"/>
      <c r="D416" s="19"/>
      <c r="F416" s="19"/>
      <c r="G416" s="16"/>
      <c r="H416" s="16"/>
      <c r="AB416" s="16"/>
      <c r="AC416" s="16"/>
      <c r="AD416" s="16"/>
      <c r="AE416" s="17"/>
      <c r="AF416" s="17"/>
      <c r="AG416" s="12"/>
    </row>
    <row r="417" spans="2:33" ht="12.75">
      <c r="B417" s="16"/>
      <c r="C417" s="19"/>
      <c r="D417" s="19"/>
      <c r="F417" s="19"/>
      <c r="G417" s="16"/>
      <c r="H417" s="16"/>
      <c r="AB417" s="16"/>
      <c r="AC417" s="16"/>
      <c r="AD417" s="16"/>
      <c r="AE417" s="16"/>
      <c r="AF417" s="16"/>
      <c r="AG417" s="12"/>
    </row>
    <row r="418" spans="2:33" ht="12.75">
      <c r="B418" s="16"/>
      <c r="C418" s="19"/>
      <c r="D418" s="19"/>
      <c r="F418" s="19"/>
      <c r="G418" s="16"/>
      <c r="H418" s="16"/>
      <c r="AB418" s="16"/>
      <c r="AC418" s="16"/>
      <c r="AD418" s="16"/>
      <c r="AE418" s="17"/>
      <c r="AF418" s="17"/>
      <c r="AG418" s="12"/>
    </row>
    <row r="419" spans="2:33" ht="12.75">
      <c r="B419" s="16"/>
      <c r="C419" s="19"/>
      <c r="D419" s="19"/>
      <c r="F419" s="19"/>
      <c r="G419" s="16"/>
      <c r="H419" s="16"/>
      <c r="AB419" s="16"/>
      <c r="AC419" s="16"/>
      <c r="AD419" s="16"/>
      <c r="AE419" s="17"/>
      <c r="AF419" s="17"/>
      <c r="AG419" s="12"/>
    </row>
    <row r="420" spans="2:33" ht="12.75">
      <c r="B420" s="16"/>
      <c r="C420" s="19"/>
      <c r="D420" s="19"/>
      <c r="F420" s="19"/>
      <c r="G420" s="16"/>
      <c r="H420" s="16"/>
      <c r="AB420" s="16"/>
      <c r="AC420" s="16"/>
      <c r="AD420" s="16"/>
      <c r="AE420" s="17"/>
      <c r="AF420" s="17"/>
      <c r="AG420" s="12"/>
    </row>
    <row r="421" spans="2:33" ht="12.75">
      <c r="B421" s="16"/>
      <c r="C421" s="19"/>
      <c r="D421" s="19"/>
      <c r="F421" s="19"/>
      <c r="G421" s="16"/>
      <c r="H421" s="16"/>
      <c r="AB421" s="16"/>
      <c r="AC421" s="16"/>
      <c r="AD421" s="16"/>
      <c r="AE421" s="17"/>
      <c r="AF421" s="17"/>
      <c r="AG421" s="12"/>
    </row>
    <row r="422" spans="2:33" ht="12.75">
      <c r="B422" s="16"/>
      <c r="C422" s="19"/>
      <c r="D422" s="19"/>
      <c r="F422" s="19"/>
      <c r="G422" s="16"/>
      <c r="H422" s="16"/>
      <c r="AB422" s="16"/>
      <c r="AC422" s="16"/>
      <c r="AD422" s="16"/>
      <c r="AE422" s="17"/>
      <c r="AF422" s="17"/>
      <c r="AG422" s="12"/>
    </row>
    <row r="423" spans="2:33" ht="12.75">
      <c r="B423" s="16"/>
      <c r="C423" s="19"/>
      <c r="D423" s="19"/>
      <c r="F423" s="19"/>
      <c r="G423" s="16"/>
      <c r="H423" s="16"/>
      <c r="AB423" s="16"/>
      <c r="AC423" s="16"/>
      <c r="AD423" s="16"/>
      <c r="AE423" s="17"/>
      <c r="AF423" s="17"/>
      <c r="AG423" s="12"/>
    </row>
    <row r="424" spans="2:33" ht="12.75">
      <c r="B424" s="16"/>
      <c r="C424" s="19"/>
      <c r="D424" s="19"/>
      <c r="F424" s="19"/>
      <c r="G424" s="16"/>
      <c r="H424" s="16"/>
      <c r="AB424" s="16"/>
      <c r="AC424" s="16"/>
      <c r="AD424" s="16"/>
      <c r="AE424" s="17"/>
      <c r="AF424" s="17"/>
      <c r="AG424" s="12"/>
    </row>
    <row r="425" spans="2:33" ht="12.75">
      <c r="B425" s="16"/>
      <c r="C425" s="19"/>
      <c r="D425" s="19"/>
      <c r="F425" s="19"/>
      <c r="G425" s="16"/>
      <c r="H425" s="16"/>
      <c r="AB425" s="16"/>
      <c r="AC425" s="16"/>
      <c r="AD425" s="16"/>
      <c r="AE425" s="16"/>
      <c r="AF425" s="16"/>
      <c r="AG425" s="12"/>
    </row>
    <row r="426" spans="2:33" ht="12.75">
      <c r="B426" s="16"/>
      <c r="C426" s="19"/>
      <c r="D426" s="19"/>
      <c r="F426" s="19"/>
      <c r="G426" s="16"/>
      <c r="H426" s="16"/>
      <c r="AB426" s="16"/>
      <c r="AC426" s="16"/>
      <c r="AD426" s="16"/>
      <c r="AE426" s="17"/>
      <c r="AF426" s="17"/>
      <c r="AG426" s="12"/>
    </row>
    <row r="427" spans="2:33" ht="12.75">
      <c r="B427" s="16"/>
      <c r="C427" s="19"/>
      <c r="D427" s="19"/>
      <c r="F427" s="19"/>
      <c r="G427" s="16"/>
      <c r="H427" s="16"/>
      <c r="AB427" s="16"/>
      <c r="AC427" s="16"/>
      <c r="AD427" s="16"/>
      <c r="AE427" s="17"/>
      <c r="AF427" s="17"/>
      <c r="AG427" s="12"/>
    </row>
    <row r="428" spans="2:33" ht="12.75">
      <c r="B428" s="16"/>
      <c r="C428" s="19"/>
      <c r="D428" s="19"/>
      <c r="F428" s="19"/>
      <c r="G428" s="16"/>
      <c r="H428" s="16"/>
      <c r="AB428" s="16"/>
      <c r="AC428" s="16"/>
      <c r="AD428" s="16"/>
      <c r="AE428" s="17"/>
      <c r="AF428" s="17"/>
      <c r="AG428" s="12"/>
    </row>
    <row r="429" spans="2:33" ht="12.75">
      <c r="B429" s="16"/>
      <c r="C429" s="19"/>
      <c r="D429" s="19"/>
      <c r="F429" s="19"/>
      <c r="G429" s="16"/>
      <c r="H429" s="16"/>
      <c r="AB429" s="16"/>
      <c r="AC429" s="16"/>
      <c r="AD429" s="16"/>
      <c r="AE429" s="17"/>
      <c r="AF429" s="17"/>
      <c r="AG429" s="12"/>
    </row>
    <row r="430" spans="2:33" ht="12.75">
      <c r="B430" s="16"/>
      <c r="C430" s="19"/>
      <c r="D430" s="19"/>
      <c r="F430" s="19"/>
      <c r="G430" s="16"/>
      <c r="H430" s="16"/>
      <c r="AB430" s="16"/>
      <c r="AC430" s="16"/>
      <c r="AD430" s="16"/>
      <c r="AE430" s="17"/>
      <c r="AF430" s="17"/>
      <c r="AG430" s="12"/>
    </row>
    <row r="431" spans="2:8" ht="12.75">
      <c r="B431" s="16"/>
      <c r="C431" s="19"/>
      <c r="D431" s="19"/>
      <c r="F431" s="19"/>
      <c r="G431" s="16"/>
      <c r="H431" s="16"/>
    </row>
    <row r="432" spans="2:8" ht="12.75">
      <c r="B432" s="16"/>
      <c r="C432" s="19"/>
      <c r="D432" s="19"/>
      <c r="F432" s="19"/>
      <c r="G432" s="16"/>
      <c r="H432" s="16"/>
    </row>
    <row r="433" spans="2:8" ht="12.75">
      <c r="B433" s="16"/>
      <c r="C433" s="19"/>
      <c r="D433" s="19"/>
      <c r="F433" s="19"/>
      <c r="G433" s="16"/>
      <c r="H433" s="16"/>
    </row>
    <row r="434" spans="2:8" ht="12.75">
      <c r="B434" s="16"/>
      <c r="C434" s="19"/>
      <c r="D434" s="19"/>
      <c r="F434" s="19"/>
      <c r="G434" s="16"/>
      <c r="H434" s="16"/>
    </row>
    <row r="435" spans="2:8" ht="12.75">
      <c r="B435" s="16"/>
      <c r="C435" s="19"/>
      <c r="D435" s="19"/>
      <c r="F435" s="19"/>
      <c r="G435" s="16"/>
      <c r="H435" s="16"/>
    </row>
    <row r="436" spans="2:6" ht="12.75">
      <c r="B436" s="16"/>
      <c r="C436" s="19"/>
      <c r="D436" s="19"/>
      <c r="F436" s="19"/>
    </row>
    <row r="437" spans="2:6" ht="12.75">
      <c r="B437" s="16"/>
      <c r="C437" s="19"/>
      <c r="D437" s="19"/>
      <c r="F437" s="19"/>
    </row>
    <row r="438" spans="2:6" ht="12.75">
      <c r="B438" s="16"/>
      <c r="C438" s="19"/>
      <c r="D438" s="19"/>
      <c r="F438" s="19"/>
    </row>
    <row r="439" spans="2:6" ht="12.75">
      <c r="B439" s="16"/>
      <c r="C439" s="19"/>
      <c r="D439" s="19"/>
      <c r="F439" s="19"/>
    </row>
    <row r="440" spans="2:6" ht="12.75">
      <c r="B440" s="16"/>
      <c r="C440" s="19"/>
      <c r="D440" s="19"/>
      <c r="F440" s="19"/>
    </row>
    <row r="441" spans="2:6" ht="12.75">
      <c r="B441" s="16"/>
      <c r="C441" s="19"/>
      <c r="D441" s="19"/>
      <c r="F441" s="19"/>
    </row>
    <row r="442" spans="2:6" ht="12.75">
      <c r="B442" s="16"/>
      <c r="C442" s="19"/>
      <c r="D442" s="19"/>
      <c r="F442" s="19"/>
    </row>
    <row r="443" spans="2:6" ht="12.75">
      <c r="B443" s="16"/>
      <c r="C443" s="19"/>
      <c r="D443" s="19"/>
      <c r="F443" s="19"/>
    </row>
    <row r="444" spans="2:6" ht="12.75">
      <c r="B444" s="16"/>
      <c r="C444" s="19"/>
      <c r="D444" s="19"/>
      <c r="F444" s="19"/>
    </row>
    <row r="445" spans="2:6" ht="12.75">
      <c r="B445" s="16"/>
      <c r="C445" s="19"/>
      <c r="D445" s="19"/>
      <c r="F445" s="19"/>
    </row>
    <row r="446" spans="2:6" ht="12.75">
      <c r="B446" s="16"/>
      <c r="C446" s="19"/>
      <c r="D446" s="19"/>
      <c r="F446" s="19"/>
    </row>
    <row r="447" spans="2:6" ht="12.75">
      <c r="B447" s="16"/>
      <c r="C447" s="19"/>
      <c r="D447" s="19"/>
      <c r="F447" s="19"/>
    </row>
    <row r="448" spans="2:6" ht="12.75">
      <c r="B448" s="16"/>
      <c r="C448" s="19"/>
      <c r="D448" s="19"/>
      <c r="F448" s="19"/>
    </row>
    <row r="463" spans="2:4" ht="12.75">
      <c r="B463" s="16"/>
      <c r="C463" s="19"/>
      <c r="D463" s="19"/>
    </row>
    <row r="464" spans="2:4" ht="12.75">
      <c r="B464" s="16"/>
      <c r="C464" s="19"/>
      <c r="D464" s="19"/>
    </row>
    <row r="465" spans="2:4" ht="12.75">
      <c r="B465" s="16"/>
      <c r="C465" s="19"/>
      <c r="D465" s="19"/>
    </row>
    <row r="466" spans="2:4" ht="12.75">
      <c r="B466" s="16"/>
      <c r="C466" s="19"/>
      <c r="D466" s="19"/>
    </row>
    <row r="467" spans="2:4" ht="12.75">
      <c r="B467" s="16"/>
      <c r="C467" s="19"/>
      <c r="D467" s="19"/>
    </row>
    <row r="468" spans="2:4" ht="12.75">
      <c r="B468" s="16"/>
      <c r="C468" s="19"/>
      <c r="D468" s="19"/>
    </row>
    <row r="469" spans="2:4" ht="12.75">
      <c r="B469" s="16"/>
      <c r="C469" s="19"/>
      <c r="D469" s="19"/>
    </row>
    <row r="470" spans="2:4" ht="12.75">
      <c r="B470" s="16"/>
      <c r="C470" s="19"/>
      <c r="D470" s="19"/>
    </row>
    <row r="471" spans="2:4" ht="12.75">
      <c r="B471" s="16"/>
      <c r="C471" s="19"/>
      <c r="D471" s="19"/>
    </row>
    <row r="476" spans="2:4" ht="12.75">
      <c r="B476" s="16"/>
      <c r="C476" s="19"/>
      <c r="D476" s="19"/>
    </row>
    <row r="477" spans="2:4" ht="12.75">
      <c r="B477" s="16"/>
      <c r="C477" s="19"/>
      <c r="D477" s="19"/>
    </row>
    <row r="478" spans="2:4" ht="12.75">
      <c r="B478" s="16"/>
      <c r="C478" s="19"/>
      <c r="D478" s="19"/>
    </row>
    <row r="479" spans="2:4" ht="12.75">
      <c r="B479" s="16"/>
      <c r="C479" s="19"/>
      <c r="D479" s="19"/>
    </row>
    <row r="480" spans="2:4" ht="12.75">
      <c r="B480" s="16"/>
      <c r="C480" s="19"/>
      <c r="D480" s="19"/>
    </row>
    <row r="481" spans="2:4" ht="12.75">
      <c r="B481" s="16"/>
      <c r="C481" s="19"/>
      <c r="D481" s="19"/>
    </row>
    <row r="482" spans="2:4" ht="12.75">
      <c r="B482" s="16"/>
      <c r="C482" s="19"/>
      <c r="D482" s="19"/>
    </row>
    <row r="483" spans="2:4" ht="12.75">
      <c r="B483" s="16"/>
      <c r="C483" s="19"/>
      <c r="D483" s="19"/>
    </row>
    <row r="487" spans="2:4" ht="12.75">
      <c r="B487" s="16"/>
      <c r="C487" s="19"/>
      <c r="D487" s="19"/>
    </row>
    <row r="488" spans="2:4" ht="12.75">
      <c r="B488" s="16"/>
      <c r="C488" s="19"/>
      <c r="D488" s="19"/>
    </row>
    <row r="489" spans="2:4" ht="12.75">
      <c r="B489" s="16"/>
      <c r="C489" s="19"/>
      <c r="D489" s="19"/>
    </row>
    <row r="490" spans="2:4" ht="12.75">
      <c r="B490" s="16"/>
      <c r="C490" s="19"/>
      <c r="D490" s="19"/>
    </row>
    <row r="491" spans="2:4" ht="12.75">
      <c r="B491" s="16"/>
      <c r="C491" s="19"/>
      <c r="D491" s="19"/>
    </row>
    <row r="492" spans="2:4" ht="12.75">
      <c r="B492" s="16"/>
      <c r="C492" s="19"/>
      <c r="D492" s="19"/>
    </row>
    <row r="496" spans="2:4" ht="12.75">
      <c r="B496" s="16"/>
      <c r="C496" s="19"/>
      <c r="D496" s="19"/>
    </row>
    <row r="497" spans="2:4" ht="12.75">
      <c r="B497" s="16"/>
      <c r="C497" s="19"/>
      <c r="D497" s="19"/>
    </row>
    <row r="498" spans="2:4" ht="12.75">
      <c r="B498" s="16"/>
      <c r="C498" s="19"/>
      <c r="D498" s="19"/>
    </row>
    <row r="502" spans="2:4" ht="12.75">
      <c r="B502" s="16"/>
      <c r="C502" s="19"/>
      <c r="D502" s="19"/>
    </row>
    <row r="503" spans="2:4" ht="12.75">
      <c r="B503" s="16"/>
      <c r="C503" s="19"/>
      <c r="D503" s="19"/>
    </row>
    <row r="504" spans="2:4" ht="12.75">
      <c r="B504" s="16"/>
      <c r="C504" s="19"/>
      <c r="D504" s="19"/>
    </row>
    <row r="505" spans="2:4" ht="12.75">
      <c r="B505" s="16"/>
      <c r="C505" s="19"/>
      <c r="D505" s="19"/>
    </row>
    <row r="506" spans="2:4" ht="12.75">
      <c r="B506" s="16"/>
      <c r="C506" s="19"/>
      <c r="D506" s="19"/>
    </row>
    <row r="507" spans="2:4" ht="12.75">
      <c r="B507" s="16"/>
      <c r="C507" s="19"/>
      <c r="D507" s="19"/>
    </row>
    <row r="508" spans="2:4" ht="12.75">
      <c r="B508" s="16"/>
      <c r="C508" s="19"/>
      <c r="D508" s="19"/>
    </row>
    <row r="509" spans="2:4" ht="12.75">
      <c r="B509" s="16"/>
      <c r="C509" s="19"/>
      <c r="D509" s="19"/>
    </row>
    <row r="510" spans="2:4" ht="12.75">
      <c r="B510" s="16"/>
      <c r="C510" s="19"/>
      <c r="D510" s="19"/>
    </row>
    <row r="511" spans="2:4" ht="12.75">
      <c r="B511" s="16"/>
      <c r="C511" s="19"/>
      <c r="D511" s="19"/>
    </row>
    <row r="512" spans="2:4" ht="12.75">
      <c r="B512" s="16"/>
      <c r="C512" s="19"/>
      <c r="D512" s="19"/>
    </row>
    <row r="513" spans="2:4" ht="12.75">
      <c r="B513" s="16"/>
      <c r="C513" s="19"/>
      <c r="D513" s="19"/>
    </row>
    <row r="519" spans="2:4" ht="12.75">
      <c r="B519" s="16"/>
      <c r="C519" s="19"/>
      <c r="D519" s="19"/>
    </row>
    <row r="520" spans="2:4" ht="12.75">
      <c r="B520" s="16"/>
      <c r="C520" s="19"/>
      <c r="D520" s="19"/>
    </row>
    <row r="521" spans="2:4" ht="12.75">
      <c r="B521" s="16"/>
      <c r="C521" s="19"/>
      <c r="D521" s="19"/>
    </row>
    <row r="522" spans="2:4" ht="12.75">
      <c r="B522" s="16"/>
      <c r="C522" s="19"/>
      <c r="D522" s="19"/>
    </row>
    <row r="523" spans="2:4" ht="12.75">
      <c r="B523" s="16"/>
      <c r="C523" s="19"/>
      <c r="D523" s="19"/>
    </row>
    <row r="524" spans="2:4" ht="12.75">
      <c r="B524" s="16"/>
      <c r="C524" s="19"/>
      <c r="D524" s="19"/>
    </row>
    <row r="525" spans="2:4" ht="12.75">
      <c r="B525" s="16"/>
      <c r="C525" s="19"/>
      <c r="D525" s="19"/>
    </row>
    <row r="526" spans="2:4" ht="12.75">
      <c r="B526" s="16"/>
      <c r="C526" s="19"/>
      <c r="D526" s="19"/>
    </row>
    <row r="527" spans="2:4" ht="12.75">
      <c r="B527" s="16"/>
      <c r="C527" s="19"/>
      <c r="D527" s="19"/>
    </row>
    <row r="528" spans="2:4" ht="12.75">
      <c r="B528" s="16"/>
      <c r="C528" s="19"/>
      <c r="D528" s="19"/>
    </row>
    <row r="529" spans="2:4" ht="12.75">
      <c r="B529" s="16"/>
      <c r="C529" s="19"/>
      <c r="D529" s="19"/>
    </row>
    <row r="530" spans="2:4" ht="12.75">
      <c r="B530" s="16"/>
      <c r="C530" s="19"/>
      <c r="D530" s="19"/>
    </row>
    <row r="531" spans="2:4" ht="12.75">
      <c r="B531" s="16"/>
      <c r="C531" s="19"/>
      <c r="D531" s="19"/>
    </row>
    <row r="532" spans="2:4" ht="12.75">
      <c r="B532" s="16"/>
      <c r="C532" s="19"/>
      <c r="D532" s="19"/>
    </row>
    <row r="533" spans="2:4" ht="12.75">
      <c r="B533" s="16"/>
      <c r="C533" s="19"/>
      <c r="D533" s="19"/>
    </row>
    <row r="534" spans="2:4" ht="12.75">
      <c r="B534" s="16"/>
      <c r="C534" s="19"/>
      <c r="D534" s="19"/>
    </row>
    <row r="535" spans="2:4" ht="12.75">
      <c r="B535" s="16"/>
      <c r="C535" s="19"/>
      <c r="D535" s="19"/>
    </row>
    <row r="536" spans="2:4" ht="12.75">
      <c r="B536" s="16"/>
      <c r="C536" s="19"/>
      <c r="D536" s="19"/>
    </row>
    <row r="544" spans="2:4" ht="12.75">
      <c r="B544" s="16"/>
      <c r="C544" s="19"/>
      <c r="D544" s="19"/>
    </row>
    <row r="545" spans="2:4" ht="12.75">
      <c r="B545" s="16"/>
      <c r="C545" s="19"/>
      <c r="D545" s="19"/>
    </row>
    <row r="546" spans="2:4" ht="12.75">
      <c r="B546" s="16"/>
      <c r="C546" s="19"/>
      <c r="D546" s="19"/>
    </row>
    <row r="547" spans="2:4" ht="12.75">
      <c r="B547" s="16"/>
      <c r="C547" s="19"/>
      <c r="D547" s="19"/>
    </row>
    <row r="548" spans="2:4" ht="12.75">
      <c r="B548" s="16"/>
      <c r="C548" s="19"/>
      <c r="D548" s="19"/>
    </row>
    <row r="549" spans="2:4" ht="12.75">
      <c r="B549" s="16"/>
      <c r="C549" s="19"/>
      <c r="D549" s="19"/>
    </row>
    <row r="550" spans="2:4" ht="12.75">
      <c r="B550" s="16"/>
      <c r="C550" s="19"/>
      <c r="D550" s="19"/>
    </row>
    <row r="551" spans="2:4" ht="12.75">
      <c r="B551" s="16"/>
      <c r="C551" s="19"/>
      <c r="D551" s="19"/>
    </row>
    <row r="552" spans="2:4" ht="12.75">
      <c r="B552" s="16"/>
      <c r="C552" s="19"/>
      <c r="D552" s="19"/>
    </row>
    <row r="553" spans="2:4" ht="12.75">
      <c r="B553" s="16"/>
      <c r="C553" s="19"/>
      <c r="D553" s="19"/>
    </row>
    <row r="558" spans="2:4" ht="12.75">
      <c r="B558" s="16"/>
      <c r="C558" s="19"/>
      <c r="D558" s="19"/>
    </row>
    <row r="559" spans="2:4" ht="12.75">
      <c r="B559" s="16"/>
      <c r="C559" s="19"/>
      <c r="D559" s="19"/>
    </row>
    <row r="560" spans="2:4" ht="12.75">
      <c r="B560" s="16"/>
      <c r="C560" s="19"/>
      <c r="D560" s="19"/>
    </row>
    <row r="561" spans="2:4" ht="12.75">
      <c r="B561" s="16"/>
      <c r="C561" s="19"/>
      <c r="D561" s="19"/>
    </row>
    <row r="562" spans="2:4" ht="12.75">
      <c r="B562" s="16"/>
      <c r="C562" s="19"/>
      <c r="D562" s="19"/>
    </row>
    <row r="563" spans="2:4" ht="12.75">
      <c r="B563" s="16"/>
      <c r="C563" s="19"/>
      <c r="D563" s="19"/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  <rowBreaks count="3" manualBreakCount="3">
    <brk id="49" max="5" man="1"/>
    <brk id="95" max="5" man="1"/>
    <brk id="1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mbogelsm</cp:lastModifiedBy>
  <cp:lastPrinted>2014-04-28T08:43:48Z</cp:lastPrinted>
  <dcterms:created xsi:type="dcterms:W3CDTF">2001-10-17T14:12:11Z</dcterms:created>
  <dcterms:modified xsi:type="dcterms:W3CDTF">2014-06-09T16:37:09Z</dcterms:modified>
  <cp:category/>
  <cp:version/>
  <cp:contentType/>
  <cp:contentStatus/>
</cp:coreProperties>
</file>